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\Desktop\Postępowania 2018\Gaz\Pępowo\dokumentacja\"/>
    </mc:Choice>
  </mc:AlternateContent>
  <xr:revisionPtr revIDLastSave="0" documentId="13_ncr:1_{628C40C6-A4DA-44F3-8AA4-16642A2DC656}" xr6:coauthVersionLast="38" xr6:coauthVersionMax="38" xr10:uidLastSave="{00000000-0000-0000-0000-000000000000}"/>
  <bookViews>
    <workbookView xWindow="0" yWindow="0" windowWidth="20400" windowHeight="7545" xr2:uid="{0F17A01B-32DD-4BD0-99A2-C306A0795252}"/>
  </bookViews>
  <sheets>
    <sheet name="Arkusz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D42" i="1"/>
  <c r="D35" i="1"/>
  <c r="D34" i="1"/>
  <c r="D27" i="1"/>
  <c r="D26" i="1"/>
  <c r="D18" i="1"/>
  <c r="B49" i="1" l="1"/>
  <c r="B48" i="1"/>
  <c r="B47" i="1"/>
  <c r="C43" i="1"/>
  <c r="F43" i="1" s="1"/>
  <c r="F42" i="1"/>
  <c r="F41" i="1"/>
  <c r="H41" i="1" s="1"/>
  <c r="I41" i="1" s="1"/>
  <c r="F40" i="1"/>
  <c r="C35" i="1"/>
  <c r="F34" i="1"/>
  <c r="F33" i="1"/>
  <c r="F32" i="1"/>
  <c r="C27" i="1"/>
  <c r="F27" i="1" s="1"/>
  <c r="F26" i="1"/>
  <c r="F25" i="1"/>
  <c r="H25" i="1" s="1"/>
  <c r="I25" i="1" s="1"/>
  <c r="F24" i="1"/>
  <c r="C19" i="1"/>
  <c r="F19" i="1" s="1"/>
  <c r="F18" i="1"/>
  <c r="F17" i="1"/>
  <c r="F16" i="1"/>
  <c r="F11" i="1"/>
  <c r="F10" i="1"/>
  <c r="F9" i="1"/>
  <c r="H9" i="1" s="1"/>
  <c r="I9" i="1" s="1"/>
  <c r="F8" i="1"/>
  <c r="H8" i="1" s="1"/>
  <c r="I8" i="1" s="1"/>
  <c r="F35" i="1" l="1"/>
  <c r="H19" i="1"/>
  <c r="I19" i="1" s="1"/>
  <c r="H27" i="1"/>
  <c r="I27" i="1" s="1"/>
  <c r="H40" i="1"/>
  <c r="I40" i="1"/>
  <c r="H16" i="1"/>
  <c r="H24" i="1"/>
  <c r="H32" i="1"/>
  <c r="H42" i="1"/>
  <c r="I42" i="1" s="1"/>
  <c r="H18" i="1"/>
  <c r="I18" i="1" s="1"/>
  <c r="H26" i="1"/>
  <c r="I26" i="1" s="1"/>
  <c r="H35" i="1"/>
  <c r="I35" i="1" s="1"/>
  <c r="H43" i="1"/>
  <c r="I43" i="1" s="1"/>
  <c r="H33" i="1"/>
  <c r="I33" i="1" s="1"/>
  <c r="H34" i="1"/>
  <c r="I34" i="1" s="1"/>
  <c r="H17" i="1"/>
  <c r="I17" i="1" s="1"/>
  <c r="H10" i="1"/>
  <c r="I10" i="1" s="1"/>
  <c r="I12" i="1" s="1"/>
  <c r="H11" i="1"/>
  <c r="I11" i="1" s="1"/>
  <c r="H20" i="1" l="1"/>
  <c r="I44" i="1"/>
  <c r="H28" i="1"/>
  <c r="H12" i="1"/>
  <c r="H44" i="1"/>
  <c r="H36" i="1"/>
  <c r="I16" i="1"/>
  <c r="I20" i="1" s="1"/>
  <c r="I32" i="1"/>
  <c r="I36" i="1" s="1"/>
  <c r="I24" i="1"/>
  <c r="I28" i="1" s="1"/>
  <c r="I47" i="1" l="1"/>
  <c r="I48" i="1" s="1"/>
</calcChain>
</file>

<file path=xl/sharedStrings.xml><?xml version="1.0" encoding="utf-8"?>
<sst xmlns="http://schemas.openxmlformats.org/spreadsheetml/2006/main" count="103" uniqueCount="33">
  <si>
    <t>Załącznik nr 2a do SIWZ - kalkulator</t>
  </si>
  <si>
    <t>Nazwa opłaty</t>
  </si>
  <si>
    <t>jednostki miary</t>
  </si>
  <si>
    <t>ilość ppg</t>
  </si>
  <si>
    <t>cena jednostkowa</t>
  </si>
  <si>
    <t>wartość netto (kol 3 x kol. 4 x kol. 5)</t>
  </si>
  <si>
    <t>Stawka podatku Vat</t>
  </si>
  <si>
    <t>Kwota podatku Vat w zł</t>
  </si>
  <si>
    <t>Wartość brutto (kol. 6 + kol. 8)</t>
  </si>
  <si>
    <t>Paliwo gazowe</t>
  </si>
  <si>
    <t>kWh</t>
  </si>
  <si>
    <t xml:space="preserve">Opłata - abonament za sprzedaż paliwa gazowego  </t>
  </si>
  <si>
    <t>licznik x m-c</t>
  </si>
  <si>
    <t>Opłata sieciowa zmienna</t>
  </si>
  <si>
    <t>kWh/h</t>
  </si>
  <si>
    <t>suma</t>
  </si>
  <si>
    <t>Ilość ppg</t>
  </si>
  <si>
    <t>SUMA BRUTTO</t>
  </si>
  <si>
    <t>suma gazu (kWh)</t>
  </si>
  <si>
    <t>suma netto</t>
  </si>
  <si>
    <t>moc zamówiona</t>
  </si>
  <si>
    <t>W-5.1 ZW</t>
  </si>
  <si>
    <t>Opłata - abonament za sprzedaż paliwa gazowego</t>
  </si>
  <si>
    <t xml:space="preserve">Opłata sieciowa stała </t>
  </si>
  <si>
    <t>W-3.6 ZW</t>
  </si>
  <si>
    <t>W-4 ZW</t>
  </si>
  <si>
    <t>W-2.1 ZW</t>
  </si>
  <si>
    <t>W-1.1 ZW</t>
  </si>
  <si>
    <t>Wykonawca może skorzystać z przygotowanego przez Zamawiającego kalkulatora stanowiącego Załącznik nr 2a do SIWZ, przy czym wyliczenia z kalkulatora nie stanowią podstawy do jakichkolwiek roszczeń Wykonawcy w stosunku do Zamawiającego i sam kalkulator nie stanowi załącznika do oferty.</t>
  </si>
  <si>
    <t>ilość jm.(zamówienie podstawowe)</t>
  </si>
  <si>
    <t>Opłata sieciowa stała (ilość jednostek = ilość godzin w trakcie trwania umowy x moc umowna)  461 x 24 x 750</t>
  </si>
  <si>
    <t xml:space="preserve">„Kompleksowa dostawa gazu ziemnego wysokometanowego (grupa E) dla Gminy Pępowo na lata 2019-2020"
</t>
  </si>
  <si>
    <t>ilość jm.(zamówienie z prawem opcji)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</si>
</sst>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quotePrefix="1" applyFont="1" applyAlignment="1"/>
    <xf numFmtId="0" fontId="2" fillId="0" borderId="0" xfId="0" applyFont="1" applyAlignment="1"/>
    <xf numFmtId="4" fontId="2" fillId="0" borderId="0" xfId="0" applyNumberFormat="1" applyFont="1" applyAlignment="1"/>
    <xf numFmtId="4" fontId="7" fillId="0" borderId="0" xfId="0" applyNumberFormat="1" applyFont="1" applyAlignment="1"/>
    <xf numFmtId="3" fontId="7" fillId="0" borderId="0" xfId="0" applyNumberFormat="1" applyFont="1" applyAlignment="1"/>
    <xf numFmtId="167" fontId="7" fillId="0" borderId="0" xfId="0" applyNumberFormat="1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4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0E0E-905D-42E0-9471-4300F8DEACAD}">
  <dimension ref="A1:I55"/>
  <sheetViews>
    <sheetView tabSelected="1" topLeftCell="A34" workbookViewId="0">
      <selection activeCell="D46" sqref="D46"/>
    </sheetView>
  </sheetViews>
  <sheetFormatPr defaultRowHeight="15" x14ac:dyDescent="0.25"/>
  <cols>
    <col min="1" max="1" width="44" customWidth="1"/>
    <col min="2" max="2" width="22.42578125" customWidth="1"/>
    <col min="4" max="4" width="18.85546875" customWidth="1"/>
    <col min="5" max="5" width="15.5703125" customWidth="1"/>
    <col min="6" max="6" width="14.85546875" customWidth="1"/>
    <col min="7" max="7" width="13" customWidth="1"/>
    <col min="8" max="8" width="12.5703125" customWidth="1"/>
    <col min="9" max="9" width="16.140625" customWidth="1"/>
  </cols>
  <sheetData>
    <row r="1" spans="1:9" x14ac:dyDescent="0.25">
      <c r="A1" s="1"/>
      <c r="B1" s="2"/>
      <c r="C1" s="2"/>
      <c r="D1" s="2"/>
      <c r="E1" s="1"/>
      <c r="F1" s="2"/>
      <c r="G1" s="3" t="s">
        <v>0</v>
      </c>
      <c r="H1" s="2"/>
      <c r="I1" s="2"/>
    </row>
    <row r="2" spans="1:9" ht="58.5" customHeight="1" x14ac:dyDescent="0.25">
      <c r="A2" s="44" t="s">
        <v>31</v>
      </c>
      <c r="B2" s="45"/>
      <c r="C2" s="45"/>
      <c r="D2" s="45"/>
      <c r="E2" s="45"/>
      <c r="F2" s="45"/>
      <c r="G2" s="45"/>
      <c r="H2" s="45"/>
      <c r="I2" s="45"/>
    </row>
    <row r="4" spans="1:9" x14ac:dyDescent="0.25">
      <c r="A4" s="29"/>
      <c r="B4" s="29"/>
      <c r="C4" s="29"/>
      <c r="D4" s="29"/>
      <c r="E4" s="29"/>
      <c r="F4" s="16"/>
      <c r="G4" s="30"/>
      <c r="H4" s="30"/>
      <c r="I4" s="30"/>
    </row>
    <row r="5" spans="1:9" ht="27" customHeight="1" x14ac:dyDescent="0.25">
      <c r="A5" s="4">
        <v>1</v>
      </c>
      <c r="B5" s="4"/>
      <c r="C5" s="4"/>
      <c r="D5" s="4"/>
      <c r="E5" s="4"/>
      <c r="F5" s="5"/>
      <c r="G5" s="28" t="s">
        <v>21</v>
      </c>
      <c r="H5" s="28"/>
      <c r="I5" s="28"/>
    </row>
    <row r="6" spans="1:9" ht="49.5" customHeight="1" x14ac:dyDescent="0.25">
      <c r="A6" s="6" t="s">
        <v>1</v>
      </c>
      <c r="B6" s="6" t="s">
        <v>2</v>
      </c>
      <c r="C6" s="7" t="s">
        <v>3</v>
      </c>
      <c r="D6" s="8" t="s">
        <v>32</v>
      </c>
      <c r="E6" s="6" t="s">
        <v>4</v>
      </c>
      <c r="F6" s="9" t="s">
        <v>5</v>
      </c>
      <c r="G6" s="9" t="s">
        <v>6</v>
      </c>
      <c r="H6" s="9" t="s">
        <v>7</v>
      </c>
      <c r="I6" s="9" t="s">
        <v>8</v>
      </c>
    </row>
    <row r="7" spans="1:9" ht="15" customHeight="1" x14ac:dyDescent="0.25">
      <c r="A7" s="33">
        <v>1</v>
      </c>
      <c r="B7" s="34">
        <v>2</v>
      </c>
      <c r="C7" s="35">
        <v>3</v>
      </c>
      <c r="D7" s="36">
        <v>4</v>
      </c>
      <c r="E7" s="33">
        <v>5</v>
      </c>
      <c r="F7" s="37">
        <v>6</v>
      </c>
      <c r="G7" s="37">
        <v>7</v>
      </c>
      <c r="H7" s="37">
        <v>8</v>
      </c>
      <c r="I7" s="37">
        <v>9</v>
      </c>
    </row>
    <row r="8" spans="1:9" ht="15" customHeight="1" x14ac:dyDescent="0.25">
      <c r="A8" s="6" t="s">
        <v>9</v>
      </c>
      <c r="B8" s="10" t="s">
        <v>10</v>
      </c>
      <c r="C8" s="10">
        <v>1</v>
      </c>
      <c r="D8" s="11">
        <v>1991694</v>
      </c>
      <c r="E8" s="38"/>
      <c r="F8" s="12">
        <f>ROUND(D8*E8,2)</f>
        <v>0</v>
      </c>
      <c r="G8" s="12">
        <v>23</v>
      </c>
      <c r="H8" s="12">
        <f t="shared" ref="H8:H11" si="0">ROUND(F8*0.23,2)</f>
        <v>0</v>
      </c>
      <c r="I8" s="12">
        <f t="shared" ref="I8:I11" si="1">F8+H8</f>
        <v>0</v>
      </c>
    </row>
    <row r="9" spans="1:9" x14ac:dyDescent="0.25">
      <c r="A9" s="6" t="s">
        <v>11</v>
      </c>
      <c r="B9" s="10" t="s">
        <v>12</v>
      </c>
      <c r="C9" s="10">
        <v>2</v>
      </c>
      <c r="D9" s="12">
        <v>24</v>
      </c>
      <c r="E9" s="39"/>
      <c r="F9" s="12">
        <f>ROUND(C9*D9*E9,2)</f>
        <v>0</v>
      </c>
      <c r="G9" s="12">
        <v>23</v>
      </c>
      <c r="H9" s="12">
        <f t="shared" si="0"/>
        <v>0</v>
      </c>
      <c r="I9" s="12">
        <f t="shared" si="1"/>
        <v>0</v>
      </c>
    </row>
    <row r="10" spans="1:9" x14ac:dyDescent="0.25">
      <c r="A10" s="6" t="s">
        <v>13</v>
      </c>
      <c r="B10" s="10" t="s">
        <v>10</v>
      </c>
      <c r="C10" s="10">
        <v>1</v>
      </c>
      <c r="D10" s="11">
        <v>1991694</v>
      </c>
      <c r="E10" s="40">
        <v>1.8800000000000001E-2</v>
      </c>
      <c r="F10" s="12">
        <f>ROUND(D10*E10,2)</f>
        <v>37443.85</v>
      </c>
      <c r="G10" s="12">
        <v>23</v>
      </c>
      <c r="H10" s="12">
        <f t="shared" si="0"/>
        <v>8612.09</v>
      </c>
      <c r="I10" s="12">
        <f t="shared" si="1"/>
        <v>46055.94</v>
      </c>
    </row>
    <row r="11" spans="1:9" ht="24" x14ac:dyDescent="0.25">
      <c r="A11" s="13" t="s">
        <v>30</v>
      </c>
      <c r="B11" s="10" t="s">
        <v>14</v>
      </c>
      <c r="C11" s="10">
        <v>1</v>
      </c>
      <c r="D11" s="11">
        <v>8076720</v>
      </c>
      <c r="E11" s="41">
        <v>4.5999999999999999E-3</v>
      </c>
      <c r="F11" s="12">
        <f t="shared" ref="F11" si="2">ROUND(D11*E11,2)</f>
        <v>37152.910000000003</v>
      </c>
      <c r="G11" s="12">
        <v>23</v>
      </c>
      <c r="H11" s="12">
        <f t="shared" si="0"/>
        <v>8545.17</v>
      </c>
      <c r="I11" s="12">
        <f t="shared" si="1"/>
        <v>45698.080000000002</v>
      </c>
    </row>
    <row r="12" spans="1:9" x14ac:dyDescent="0.25">
      <c r="A12" s="4"/>
      <c r="B12" s="4"/>
      <c r="C12" s="4"/>
      <c r="D12" s="4"/>
      <c r="E12" s="42"/>
      <c r="F12" s="5"/>
      <c r="G12" s="14" t="s">
        <v>15</v>
      </c>
      <c r="H12" s="14">
        <f>SUM(H8:H11)</f>
        <v>17157.260000000002</v>
      </c>
      <c r="I12" s="15">
        <f>SUM(I8:I11)</f>
        <v>91754.02</v>
      </c>
    </row>
    <row r="13" spans="1:9" x14ac:dyDescent="0.25">
      <c r="A13" s="29"/>
      <c r="B13" s="29"/>
      <c r="C13" s="29"/>
      <c r="D13" s="31"/>
      <c r="E13" s="29"/>
      <c r="F13" s="32"/>
      <c r="G13" s="32"/>
      <c r="H13" s="32"/>
      <c r="I13" s="32"/>
    </row>
    <row r="14" spans="1:9" x14ac:dyDescent="0.25">
      <c r="A14" s="4">
        <v>2</v>
      </c>
      <c r="B14" s="4"/>
      <c r="C14" s="4"/>
      <c r="D14" s="4"/>
      <c r="E14" s="42"/>
      <c r="F14" s="5"/>
      <c r="G14" s="28" t="s">
        <v>25</v>
      </c>
      <c r="H14" s="28"/>
      <c r="I14" s="28"/>
    </row>
    <row r="15" spans="1:9" ht="24" x14ac:dyDescent="0.25">
      <c r="A15" s="6" t="s">
        <v>1</v>
      </c>
      <c r="B15" s="6" t="s">
        <v>2</v>
      </c>
      <c r="C15" s="7" t="s">
        <v>3</v>
      </c>
      <c r="D15" s="8" t="s">
        <v>29</v>
      </c>
      <c r="E15" s="43" t="s">
        <v>4</v>
      </c>
      <c r="F15" s="9" t="s">
        <v>5</v>
      </c>
      <c r="G15" s="9" t="s">
        <v>6</v>
      </c>
      <c r="H15" s="9" t="s">
        <v>7</v>
      </c>
      <c r="I15" s="9" t="s">
        <v>8</v>
      </c>
    </row>
    <row r="16" spans="1:9" x14ac:dyDescent="0.25">
      <c r="A16" s="6" t="s">
        <v>9</v>
      </c>
      <c r="B16" s="10" t="s">
        <v>10</v>
      </c>
      <c r="C16" s="10">
        <v>1</v>
      </c>
      <c r="D16" s="11">
        <v>569670</v>
      </c>
      <c r="E16" s="38"/>
      <c r="F16" s="12">
        <f>ROUND(D16*E16,2)</f>
        <v>0</v>
      </c>
      <c r="G16" s="12">
        <v>23</v>
      </c>
      <c r="H16" s="12">
        <f t="shared" ref="H16:H19" si="3">ROUND(F16*0.23,2)</f>
        <v>0</v>
      </c>
      <c r="I16" s="12">
        <f t="shared" ref="I16:I19" si="4">F16+H16</f>
        <v>0</v>
      </c>
    </row>
    <row r="17" spans="1:9" x14ac:dyDescent="0.25">
      <c r="A17" s="6" t="s">
        <v>22</v>
      </c>
      <c r="B17" s="10" t="s">
        <v>12</v>
      </c>
      <c r="C17" s="10">
        <v>2</v>
      </c>
      <c r="D17" s="12">
        <v>24</v>
      </c>
      <c r="E17" s="39"/>
      <c r="F17" s="12">
        <f>ROUND(C17*D17*E17,2)</f>
        <v>0</v>
      </c>
      <c r="G17" s="12">
        <v>23</v>
      </c>
      <c r="H17" s="12">
        <f t="shared" si="3"/>
        <v>0</v>
      </c>
      <c r="I17" s="12">
        <f t="shared" si="4"/>
        <v>0</v>
      </c>
    </row>
    <row r="18" spans="1:9" x14ac:dyDescent="0.25">
      <c r="A18" s="6" t="s">
        <v>13</v>
      </c>
      <c r="B18" s="10" t="s">
        <v>10</v>
      </c>
      <c r="C18" s="10">
        <v>1</v>
      </c>
      <c r="D18" s="11">
        <f>D16</f>
        <v>569670</v>
      </c>
      <c r="E18" s="40">
        <v>3.0939999999999999E-2</v>
      </c>
      <c r="F18" s="12">
        <f t="shared" ref="F18" si="5">ROUND(D18*E18,2)</f>
        <v>17625.59</v>
      </c>
      <c r="G18" s="12">
        <v>23</v>
      </c>
      <c r="H18" s="12">
        <f t="shared" si="3"/>
        <v>4053.89</v>
      </c>
      <c r="I18" s="12">
        <f t="shared" si="4"/>
        <v>21679.48</v>
      </c>
    </row>
    <row r="19" spans="1:9" x14ac:dyDescent="0.25">
      <c r="A19" s="6" t="s">
        <v>23</v>
      </c>
      <c r="B19" s="10" t="s">
        <v>12</v>
      </c>
      <c r="C19" s="10">
        <f>C17</f>
        <v>2</v>
      </c>
      <c r="D19" s="12">
        <v>24</v>
      </c>
      <c r="E19" s="40">
        <v>161.01</v>
      </c>
      <c r="F19" s="12">
        <f>ROUND(C19*D19*E19,2)</f>
        <v>7728.48</v>
      </c>
      <c r="G19" s="12">
        <v>23</v>
      </c>
      <c r="H19" s="12">
        <f t="shared" si="3"/>
        <v>1777.55</v>
      </c>
      <c r="I19" s="12">
        <f t="shared" si="4"/>
        <v>9506.0299999999988</v>
      </c>
    </row>
    <row r="20" spans="1:9" x14ac:dyDescent="0.25">
      <c r="A20" s="4"/>
      <c r="B20" s="4"/>
      <c r="C20" s="4"/>
      <c r="D20" s="4"/>
      <c r="E20" s="4"/>
      <c r="F20" s="5"/>
      <c r="G20" s="14" t="s">
        <v>15</v>
      </c>
      <c r="H20" s="14">
        <f>SUM(H16:H19)</f>
        <v>5831.44</v>
      </c>
      <c r="I20" s="15">
        <f>SUM(I16:I19)</f>
        <v>31185.51</v>
      </c>
    </row>
    <row r="21" spans="1:9" x14ac:dyDescent="0.25">
      <c r="A21" s="4"/>
      <c r="B21" s="4"/>
      <c r="C21" s="4"/>
      <c r="D21" s="4"/>
      <c r="E21" s="4"/>
      <c r="F21" s="5"/>
      <c r="G21" s="16"/>
      <c r="H21" s="16"/>
      <c r="I21" s="16"/>
    </row>
    <row r="22" spans="1:9" x14ac:dyDescent="0.25">
      <c r="A22" s="4">
        <v>4</v>
      </c>
      <c r="B22" s="4"/>
      <c r="C22" s="4"/>
      <c r="D22" s="4"/>
      <c r="E22" s="4"/>
      <c r="F22" s="5"/>
      <c r="G22" s="28" t="s">
        <v>24</v>
      </c>
      <c r="H22" s="28"/>
      <c r="I22" s="28"/>
    </row>
    <row r="23" spans="1:9" ht="24" x14ac:dyDescent="0.25">
      <c r="A23" s="6" t="s">
        <v>1</v>
      </c>
      <c r="B23" s="6" t="s">
        <v>2</v>
      </c>
      <c r="C23" s="7" t="s">
        <v>3</v>
      </c>
      <c r="D23" s="8" t="s">
        <v>32</v>
      </c>
      <c r="E23" s="6" t="s">
        <v>4</v>
      </c>
      <c r="F23" s="9" t="s">
        <v>5</v>
      </c>
      <c r="G23" s="9" t="s">
        <v>6</v>
      </c>
      <c r="H23" s="9" t="s">
        <v>7</v>
      </c>
      <c r="I23" s="9" t="s">
        <v>8</v>
      </c>
    </row>
    <row r="24" spans="1:9" x14ac:dyDescent="0.25">
      <c r="A24" s="6" t="s">
        <v>9</v>
      </c>
      <c r="B24" s="10" t="s">
        <v>10</v>
      </c>
      <c r="C24" s="10">
        <v>1</v>
      </c>
      <c r="D24" s="11">
        <v>799113</v>
      </c>
      <c r="E24" s="38"/>
      <c r="F24" s="12">
        <f>ROUND(D24*E24,2)</f>
        <v>0</v>
      </c>
      <c r="G24" s="12">
        <v>23</v>
      </c>
      <c r="H24" s="12">
        <f t="shared" ref="H24:H27" si="6">ROUND(F24*0.23,2)</f>
        <v>0</v>
      </c>
      <c r="I24" s="12">
        <f t="shared" ref="I24:I27" si="7">F24+H24</f>
        <v>0</v>
      </c>
    </row>
    <row r="25" spans="1:9" x14ac:dyDescent="0.25">
      <c r="A25" s="6" t="s">
        <v>22</v>
      </c>
      <c r="B25" s="10" t="s">
        <v>12</v>
      </c>
      <c r="C25" s="10">
        <v>11</v>
      </c>
      <c r="D25" s="12">
        <v>24</v>
      </c>
      <c r="E25" s="39"/>
      <c r="F25" s="12">
        <f>ROUND(C25*D25*E25,2)</f>
        <v>0</v>
      </c>
      <c r="G25" s="12">
        <v>23</v>
      </c>
      <c r="H25" s="12">
        <f t="shared" si="6"/>
        <v>0</v>
      </c>
      <c r="I25" s="12">
        <f t="shared" si="7"/>
        <v>0</v>
      </c>
    </row>
    <row r="26" spans="1:9" x14ac:dyDescent="0.25">
      <c r="A26" s="6" t="s">
        <v>13</v>
      </c>
      <c r="B26" s="10" t="s">
        <v>10</v>
      </c>
      <c r="C26" s="10">
        <v>1</v>
      </c>
      <c r="D26" s="11">
        <f>D24</f>
        <v>799113</v>
      </c>
      <c r="E26" s="40">
        <v>3.2390000000000002E-2</v>
      </c>
      <c r="F26" s="12">
        <f t="shared" ref="F26" si="8">ROUND(D26*E26,2)</f>
        <v>25883.27</v>
      </c>
      <c r="G26" s="12">
        <v>23</v>
      </c>
      <c r="H26" s="12">
        <f t="shared" si="6"/>
        <v>5953.15</v>
      </c>
      <c r="I26" s="12">
        <f t="shared" si="7"/>
        <v>31836.42</v>
      </c>
    </row>
    <row r="27" spans="1:9" x14ac:dyDescent="0.25">
      <c r="A27" s="6" t="s">
        <v>23</v>
      </c>
      <c r="B27" s="10" t="s">
        <v>12</v>
      </c>
      <c r="C27" s="10">
        <f>C25</f>
        <v>11</v>
      </c>
      <c r="D27" s="12">
        <f>D25</f>
        <v>24</v>
      </c>
      <c r="E27" s="40">
        <v>29.09</v>
      </c>
      <c r="F27" s="12">
        <f>ROUND(C27*D27*E27,2)</f>
        <v>7679.76</v>
      </c>
      <c r="G27" s="12">
        <v>23</v>
      </c>
      <c r="H27" s="12">
        <f t="shared" si="6"/>
        <v>1766.34</v>
      </c>
      <c r="I27" s="12">
        <f t="shared" si="7"/>
        <v>9446.1</v>
      </c>
    </row>
    <row r="28" spans="1:9" x14ac:dyDescent="0.25">
      <c r="A28" s="4"/>
      <c r="B28" s="4"/>
      <c r="C28" s="4"/>
      <c r="D28" s="4"/>
      <c r="E28" s="42"/>
      <c r="F28" s="5"/>
      <c r="G28" s="14" t="s">
        <v>15</v>
      </c>
      <c r="H28" s="14">
        <f>SUM(H24:H27)</f>
        <v>7719.49</v>
      </c>
      <c r="I28" s="15">
        <f>SUM(I24:I27)</f>
        <v>41282.519999999997</v>
      </c>
    </row>
    <row r="29" spans="1:9" x14ac:dyDescent="0.25">
      <c r="A29" s="4"/>
      <c r="B29" s="4"/>
      <c r="C29" s="4"/>
      <c r="D29" s="4"/>
      <c r="E29" s="42"/>
      <c r="F29" s="5"/>
      <c r="G29" s="16"/>
      <c r="H29" s="16"/>
      <c r="I29" s="16"/>
    </row>
    <row r="30" spans="1:9" x14ac:dyDescent="0.25">
      <c r="A30" s="4">
        <v>6</v>
      </c>
      <c r="B30" s="4"/>
      <c r="C30" s="4"/>
      <c r="D30" s="4"/>
      <c r="E30" s="42"/>
      <c r="F30" s="5"/>
      <c r="G30" s="28" t="s">
        <v>26</v>
      </c>
      <c r="H30" s="28"/>
      <c r="I30" s="28"/>
    </row>
    <row r="31" spans="1:9" ht="24" x14ac:dyDescent="0.25">
      <c r="A31" s="6" t="s">
        <v>1</v>
      </c>
      <c r="B31" s="6" t="s">
        <v>2</v>
      </c>
      <c r="C31" s="7" t="s">
        <v>3</v>
      </c>
      <c r="D31" s="8" t="s">
        <v>32</v>
      </c>
      <c r="E31" s="43" t="s">
        <v>4</v>
      </c>
      <c r="F31" s="9" t="s">
        <v>5</v>
      </c>
      <c r="G31" s="9" t="s">
        <v>6</v>
      </c>
      <c r="H31" s="9" t="s">
        <v>7</v>
      </c>
      <c r="I31" s="9" t="s">
        <v>8</v>
      </c>
    </row>
    <row r="32" spans="1:9" x14ac:dyDescent="0.25">
      <c r="A32" s="6" t="s">
        <v>9</v>
      </c>
      <c r="B32" s="10" t="s">
        <v>10</v>
      </c>
      <c r="C32" s="10">
        <v>1</v>
      </c>
      <c r="D32" s="11">
        <v>171616</v>
      </c>
      <c r="E32" s="38"/>
      <c r="F32" s="12">
        <f>ROUND(D32*E32,2)</f>
        <v>0</v>
      </c>
      <c r="G32" s="12">
        <v>23</v>
      </c>
      <c r="H32" s="12">
        <f t="shared" ref="H32:H35" si="9">ROUND(F32*0.23,2)</f>
        <v>0</v>
      </c>
      <c r="I32" s="12">
        <f t="shared" ref="I32:I35" si="10">F32+H32</f>
        <v>0</v>
      </c>
    </row>
    <row r="33" spans="1:9" x14ac:dyDescent="0.25">
      <c r="A33" s="6" t="s">
        <v>22</v>
      </c>
      <c r="B33" s="10" t="s">
        <v>12</v>
      </c>
      <c r="C33" s="10">
        <v>6</v>
      </c>
      <c r="D33" s="12">
        <v>24</v>
      </c>
      <c r="E33" s="39"/>
      <c r="F33" s="12">
        <f>ROUND(C33*D33*E33,2)</f>
        <v>0</v>
      </c>
      <c r="G33" s="12">
        <v>23</v>
      </c>
      <c r="H33" s="12">
        <f t="shared" si="9"/>
        <v>0</v>
      </c>
      <c r="I33" s="12">
        <f t="shared" si="10"/>
        <v>0</v>
      </c>
    </row>
    <row r="34" spans="1:9" x14ac:dyDescent="0.25">
      <c r="A34" s="6" t="s">
        <v>13</v>
      </c>
      <c r="B34" s="10" t="s">
        <v>10</v>
      </c>
      <c r="C34" s="10">
        <v>1</v>
      </c>
      <c r="D34" s="11">
        <f>D32</f>
        <v>171616</v>
      </c>
      <c r="E34" s="40">
        <v>3.3450000000000001E-2</v>
      </c>
      <c r="F34" s="12">
        <f t="shared" ref="F34" si="11">ROUND(D34*E34,2)</f>
        <v>5740.56</v>
      </c>
      <c r="G34" s="12">
        <v>23</v>
      </c>
      <c r="H34" s="12">
        <f t="shared" si="9"/>
        <v>1320.33</v>
      </c>
      <c r="I34" s="12">
        <f t="shared" si="10"/>
        <v>7060.89</v>
      </c>
    </row>
    <row r="35" spans="1:9" x14ac:dyDescent="0.25">
      <c r="A35" s="6" t="s">
        <v>23</v>
      </c>
      <c r="B35" s="10" t="s">
        <v>12</v>
      </c>
      <c r="C35" s="10">
        <f>C33</f>
        <v>6</v>
      </c>
      <c r="D35" s="12">
        <f>D33</f>
        <v>24</v>
      </c>
      <c r="E35" s="40">
        <v>8.85</v>
      </c>
      <c r="F35" s="12">
        <f>ROUND(C35*D35*E35,2)</f>
        <v>1274.4000000000001</v>
      </c>
      <c r="G35" s="12">
        <v>23</v>
      </c>
      <c r="H35" s="12">
        <f t="shared" si="9"/>
        <v>293.11</v>
      </c>
      <c r="I35" s="12">
        <f t="shared" si="10"/>
        <v>1567.5100000000002</v>
      </c>
    </row>
    <row r="36" spans="1:9" x14ac:dyDescent="0.25">
      <c r="A36" s="4"/>
      <c r="B36" s="4"/>
      <c r="C36" s="4"/>
      <c r="D36" s="4"/>
      <c r="E36" s="42"/>
      <c r="F36" s="5"/>
      <c r="G36" s="14" t="s">
        <v>15</v>
      </c>
      <c r="H36" s="14">
        <f>SUM(H32:H35)</f>
        <v>1613.44</v>
      </c>
      <c r="I36" s="15">
        <f>SUM(I32:I35)</f>
        <v>8628.4000000000015</v>
      </c>
    </row>
    <row r="37" spans="1:9" x14ac:dyDescent="0.25">
      <c r="A37" s="4"/>
      <c r="B37" s="4"/>
      <c r="C37" s="4"/>
      <c r="D37" s="4"/>
      <c r="E37" s="42"/>
      <c r="F37" s="5"/>
      <c r="G37" s="16"/>
      <c r="H37" s="16"/>
      <c r="I37" s="16"/>
    </row>
    <row r="38" spans="1:9" x14ac:dyDescent="0.25">
      <c r="A38" s="4">
        <v>8</v>
      </c>
      <c r="B38" s="4"/>
      <c r="C38" s="4"/>
      <c r="D38" s="4"/>
      <c r="E38" s="42"/>
      <c r="F38" s="5"/>
      <c r="G38" s="28" t="s">
        <v>27</v>
      </c>
      <c r="H38" s="28"/>
      <c r="I38" s="28"/>
    </row>
    <row r="39" spans="1:9" ht="24" x14ac:dyDescent="0.25">
      <c r="A39" s="6" t="s">
        <v>1</v>
      </c>
      <c r="B39" s="6" t="s">
        <v>2</v>
      </c>
      <c r="C39" s="7" t="s">
        <v>3</v>
      </c>
      <c r="D39" s="8" t="s">
        <v>32</v>
      </c>
      <c r="E39" s="43" t="s">
        <v>4</v>
      </c>
      <c r="F39" s="9" t="s">
        <v>5</v>
      </c>
      <c r="G39" s="9" t="s">
        <v>6</v>
      </c>
      <c r="H39" s="9" t="s">
        <v>7</v>
      </c>
      <c r="I39" s="9" t="s">
        <v>8</v>
      </c>
    </row>
    <row r="40" spans="1:9" x14ac:dyDescent="0.25">
      <c r="A40" s="6" t="s">
        <v>9</v>
      </c>
      <c r="B40" s="10" t="s">
        <v>10</v>
      </c>
      <c r="C40" s="10">
        <v>1</v>
      </c>
      <c r="D40" s="11">
        <v>393</v>
      </c>
      <c r="E40" s="38"/>
      <c r="F40" s="12">
        <f>ROUND(D40*E40,2)</f>
        <v>0</v>
      </c>
      <c r="G40" s="12">
        <v>23</v>
      </c>
      <c r="H40" s="12">
        <f t="shared" ref="H40:H43" si="12">ROUND(F40*0.23,2)</f>
        <v>0</v>
      </c>
      <c r="I40" s="12">
        <f t="shared" ref="I40:I43" si="13">F40+H40</f>
        <v>0</v>
      </c>
    </row>
    <row r="41" spans="1:9" x14ac:dyDescent="0.25">
      <c r="A41" s="6" t="s">
        <v>22</v>
      </c>
      <c r="B41" s="10" t="s">
        <v>12</v>
      </c>
      <c r="C41" s="10">
        <v>1</v>
      </c>
      <c r="D41" s="12">
        <v>24</v>
      </c>
      <c r="E41" s="39"/>
      <c r="F41" s="12">
        <f>ROUND(C41*D41*E41,2)</f>
        <v>0</v>
      </c>
      <c r="G41" s="12">
        <v>23</v>
      </c>
      <c r="H41" s="12">
        <f t="shared" si="12"/>
        <v>0</v>
      </c>
      <c r="I41" s="12">
        <f t="shared" si="13"/>
        <v>0</v>
      </c>
    </row>
    <row r="42" spans="1:9" x14ac:dyDescent="0.25">
      <c r="A42" s="6" t="s">
        <v>13</v>
      </c>
      <c r="B42" s="10" t="s">
        <v>10</v>
      </c>
      <c r="C42" s="10">
        <v>1</v>
      </c>
      <c r="D42" s="11">
        <f>D40</f>
        <v>393</v>
      </c>
      <c r="E42" s="40">
        <v>4.4339999999999997E-2</v>
      </c>
      <c r="F42" s="12">
        <f t="shared" ref="F42" si="14">ROUND(D42*E42,2)</f>
        <v>17.43</v>
      </c>
      <c r="G42" s="12">
        <v>23</v>
      </c>
      <c r="H42" s="12">
        <f t="shared" si="12"/>
        <v>4.01</v>
      </c>
      <c r="I42" s="12">
        <f t="shared" si="13"/>
        <v>21.439999999999998</v>
      </c>
    </row>
    <row r="43" spans="1:9" x14ac:dyDescent="0.25">
      <c r="A43" s="6" t="s">
        <v>23</v>
      </c>
      <c r="B43" s="10" t="s">
        <v>12</v>
      </c>
      <c r="C43" s="10">
        <f>C41</f>
        <v>1</v>
      </c>
      <c r="D43" s="12">
        <f>D41</f>
        <v>24</v>
      </c>
      <c r="E43" s="40">
        <v>3.83</v>
      </c>
      <c r="F43" s="12">
        <f>ROUND(C43*D43*E43,2)</f>
        <v>91.92</v>
      </c>
      <c r="G43" s="12">
        <v>23</v>
      </c>
      <c r="H43" s="12">
        <f t="shared" si="12"/>
        <v>21.14</v>
      </c>
      <c r="I43" s="12">
        <f t="shared" si="13"/>
        <v>113.06</v>
      </c>
    </row>
    <row r="44" spans="1:9" x14ac:dyDescent="0.25">
      <c r="A44" s="4"/>
      <c r="B44" s="4"/>
      <c r="C44" s="4"/>
      <c r="D44" s="4"/>
      <c r="E44" s="4"/>
      <c r="F44" s="5"/>
      <c r="G44" s="14" t="s">
        <v>15</v>
      </c>
      <c r="H44" s="14">
        <f>SUM(H40:H43)</f>
        <v>25.15</v>
      </c>
      <c r="I44" s="15">
        <f>SUM(I40:I43)</f>
        <v>134.5</v>
      </c>
    </row>
    <row r="45" spans="1:9" x14ac:dyDescent="0.25">
      <c r="A45" s="4"/>
      <c r="B45" s="4"/>
      <c r="C45" s="4"/>
      <c r="D45" s="4"/>
      <c r="E45" s="4"/>
      <c r="F45" s="5"/>
      <c r="G45" s="16"/>
      <c r="H45" s="16"/>
      <c r="I45" s="16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17" t="s">
        <v>16</v>
      </c>
      <c r="B47" s="18">
        <f>C9+C17+C25+C33+C41</f>
        <v>22</v>
      </c>
      <c r="C47" s="19"/>
      <c r="D47" s="19"/>
      <c r="E47" s="20"/>
      <c r="F47" s="21"/>
      <c r="G47" s="18" t="s">
        <v>17</v>
      </c>
      <c r="H47" s="18"/>
      <c r="I47" s="22">
        <f>I12+I20+I28+I36+I44</f>
        <v>172984.94999999998</v>
      </c>
    </row>
    <row r="48" spans="1:9" x14ac:dyDescent="0.25">
      <c r="A48" s="17" t="s">
        <v>18</v>
      </c>
      <c r="B48" s="23">
        <f>D8+D16+D24+D32+D40</f>
        <v>3532486</v>
      </c>
      <c r="C48" s="23"/>
      <c r="D48" s="18"/>
      <c r="E48" s="20"/>
      <c r="F48" s="20"/>
      <c r="G48" s="18" t="s">
        <v>19</v>
      </c>
      <c r="H48" s="18"/>
      <c r="I48" s="24">
        <f>I47/1.23</f>
        <v>140638.1707317073</v>
      </c>
    </row>
    <row r="49" spans="1:9" x14ac:dyDescent="0.25">
      <c r="A49" s="25" t="s">
        <v>20</v>
      </c>
      <c r="B49" s="23">
        <f>D11</f>
        <v>8076720</v>
      </c>
      <c r="C49" s="20"/>
      <c r="D49" s="20"/>
      <c r="E49" s="20"/>
      <c r="F49" s="20"/>
      <c r="G49" s="26"/>
      <c r="H49" s="26"/>
      <c r="I49" s="27"/>
    </row>
    <row r="50" spans="1:9" x14ac:dyDescent="0.25">
      <c r="A50" s="29"/>
      <c r="B50" s="29"/>
      <c r="C50" s="29"/>
      <c r="D50" s="29"/>
      <c r="E50" s="29"/>
      <c r="F50" s="16"/>
      <c r="G50" s="16"/>
      <c r="H50" s="16"/>
      <c r="I50" s="16"/>
    </row>
    <row r="51" spans="1:9" ht="15.75" thickBot="1" x14ac:dyDescent="0.3"/>
    <row r="52" spans="1:9" x14ac:dyDescent="0.25">
      <c r="A52" s="46" t="s">
        <v>28</v>
      </c>
      <c r="B52" s="47"/>
      <c r="C52" s="47"/>
      <c r="D52" s="47"/>
      <c r="E52" s="47"/>
      <c r="F52" s="47"/>
      <c r="G52" s="48"/>
    </row>
    <row r="53" spans="1:9" x14ac:dyDescent="0.25">
      <c r="A53" s="49"/>
      <c r="B53" s="50"/>
      <c r="C53" s="50"/>
      <c r="D53" s="50"/>
      <c r="E53" s="50"/>
      <c r="F53" s="50"/>
      <c r="G53" s="51"/>
    </row>
    <row r="54" spans="1:9" x14ac:dyDescent="0.25">
      <c r="A54" s="49"/>
      <c r="B54" s="50"/>
      <c r="C54" s="50"/>
      <c r="D54" s="50"/>
      <c r="E54" s="50"/>
      <c r="F54" s="50"/>
      <c r="G54" s="51"/>
    </row>
    <row r="55" spans="1:9" ht="15.75" thickBot="1" x14ac:dyDescent="0.3">
      <c r="A55" s="52"/>
      <c r="B55" s="53"/>
      <c r="C55" s="53"/>
      <c r="D55" s="53"/>
      <c r="E55" s="53"/>
      <c r="F55" s="53"/>
      <c r="G55" s="54"/>
    </row>
  </sheetData>
  <mergeCells count="2">
    <mergeCell ref="A2:I2"/>
    <mergeCell ref="A52:G5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Ola</cp:lastModifiedBy>
  <dcterms:created xsi:type="dcterms:W3CDTF">2018-09-27T11:29:34Z</dcterms:created>
  <dcterms:modified xsi:type="dcterms:W3CDTF">2018-11-16T10:56:46Z</dcterms:modified>
</cp:coreProperties>
</file>