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adam\OneDrive\Desktop\"/>
    </mc:Choice>
  </mc:AlternateContent>
  <xr:revisionPtr revIDLastSave="0" documentId="8_{55C7F670-C16F-49FC-BD9E-451CDA9E9E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Arkusz1!$A$2:$AS$27</definedName>
  </definedNames>
  <calcPr calcId="191029" iterateDelta="1E-4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34" i="1"/>
  <c r="I35" i="1"/>
  <c r="I36" i="1"/>
  <c r="I32" i="1"/>
  <c r="H37" i="1" l="1"/>
  <c r="G32" i="1"/>
  <c r="G37" i="1"/>
  <c r="AS5" i="1" l="1"/>
  <c r="AU5" i="1" s="1"/>
  <c r="AS6" i="1"/>
  <c r="AU6" i="1" s="1"/>
  <c r="AS7" i="1"/>
  <c r="AU7" i="1" s="1"/>
  <c r="AS8" i="1"/>
  <c r="AU8" i="1" s="1"/>
  <c r="AS9" i="1"/>
  <c r="AU9" i="1" s="1"/>
  <c r="AS10" i="1"/>
  <c r="AU10" i="1" s="1"/>
  <c r="AS11" i="1"/>
  <c r="AU11" i="1" s="1"/>
  <c r="AS12" i="1"/>
  <c r="AU12" i="1" s="1"/>
  <c r="AS13" i="1"/>
  <c r="AU13" i="1" s="1"/>
  <c r="AS14" i="1"/>
  <c r="AU14" i="1" s="1"/>
  <c r="AS15" i="1"/>
  <c r="AU15" i="1" s="1"/>
  <c r="AS16" i="1"/>
  <c r="AU16" i="1" s="1"/>
  <c r="AS17" i="1"/>
  <c r="AU17" i="1" s="1"/>
  <c r="AS18" i="1"/>
  <c r="AU18" i="1" s="1"/>
  <c r="AS19" i="1"/>
  <c r="AU19" i="1" s="1"/>
  <c r="AS20" i="1"/>
  <c r="AU20" i="1" s="1"/>
  <c r="AS21" i="1"/>
  <c r="AU21" i="1" s="1"/>
  <c r="AS22" i="1"/>
  <c r="AU22" i="1" s="1"/>
  <c r="AS23" i="1"/>
  <c r="AU23" i="1" s="1"/>
  <c r="AS24" i="1"/>
  <c r="AU24" i="1" s="1"/>
  <c r="AS25" i="1"/>
  <c r="AU25" i="1" s="1"/>
  <c r="I37" i="1" l="1"/>
  <c r="AS4" i="1"/>
  <c r="AU4" i="1" s="1"/>
  <c r="AT26" i="1" s="1"/>
  <c r="AR5" i="1"/>
  <c r="AT5" i="1" s="1"/>
  <c r="AR4" i="1"/>
  <c r="AT4" i="1" s="1"/>
  <c r="AR16" i="1"/>
  <c r="AT16" i="1" s="1"/>
  <c r="AR26" i="1" l="1"/>
  <c r="F37" i="1"/>
  <c r="C37" i="1"/>
  <c r="AR6" i="1" l="1"/>
  <c r="AT6" i="1" s="1"/>
  <c r="AR7" i="1"/>
  <c r="AT7" i="1" s="1"/>
  <c r="AR8" i="1"/>
  <c r="AT8" i="1" s="1"/>
  <c r="AR9" i="1"/>
  <c r="AT9" i="1" s="1"/>
  <c r="AR10" i="1"/>
  <c r="AT10" i="1" s="1"/>
  <c r="AR11" i="1"/>
  <c r="AT11" i="1" s="1"/>
  <c r="AR12" i="1"/>
  <c r="AT12" i="1" s="1"/>
  <c r="AR13" i="1"/>
  <c r="AT13" i="1" s="1"/>
  <c r="AR14" i="1"/>
  <c r="AT14" i="1" s="1"/>
  <c r="AR15" i="1"/>
  <c r="AT15" i="1" s="1"/>
  <c r="AR17" i="1"/>
  <c r="AT17" i="1" s="1"/>
  <c r="AR18" i="1"/>
  <c r="AT18" i="1" s="1"/>
  <c r="AR19" i="1"/>
  <c r="AT19" i="1" s="1"/>
  <c r="AR20" i="1"/>
  <c r="AT20" i="1" s="1"/>
  <c r="AR21" i="1"/>
  <c r="AT21" i="1" s="1"/>
  <c r="AR22" i="1"/>
  <c r="AT22" i="1" s="1"/>
  <c r="AR23" i="1"/>
  <c r="AT23" i="1" s="1"/>
  <c r="AR24" i="1"/>
  <c r="AT24" i="1" s="1"/>
  <c r="AR25" i="1"/>
  <c r="AT25" i="1" s="1"/>
</calcChain>
</file>

<file path=xl/sharedStrings.xml><?xml version="1.0" encoding="utf-8"?>
<sst xmlns="http://schemas.openxmlformats.org/spreadsheetml/2006/main" count="376" uniqueCount="124">
  <si>
    <t>LP</t>
  </si>
  <si>
    <t>Nazwa obiektu</t>
  </si>
  <si>
    <t>Adres Obiektu</t>
  </si>
  <si>
    <t>Dane OSD</t>
  </si>
  <si>
    <t>Nazwa Obecnego Sprzedawcy</t>
  </si>
  <si>
    <t>Zmiana Sprzedawcy</t>
  </si>
  <si>
    <t>Czas trwania zamówienia data</t>
  </si>
  <si>
    <t>Taryfa PSG</t>
  </si>
  <si>
    <t>Płatnik podatku akcyzowego</t>
  </si>
  <si>
    <t>Moc umowna</t>
  </si>
  <si>
    <t>Nr gazomierza</t>
  </si>
  <si>
    <t>Nr PPG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</si>
  <si>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</si>
  <si>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</si>
  <si>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</si>
  <si>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</si>
  <si>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</si>
  <si>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</si>
  <si>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</si>
  <si>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</si>
  <si>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</si>
  <si>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</si>
  <si>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</si>
  <si>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</si>
  <si>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Kod</t>
  </si>
  <si>
    <t>Miejscowość/Ulica/Nr</t>
  </si>
  <si>
    <t>Poczta</t>
  </si>
  <si>
    <t>Nazwa</t>
  </si>
  <si>
    <t>Oddział</t>
  </si>
  <si>
    <t>od</t>
  </si>
  <si>
    <t>do</t>
  </si>
  <si>
    <t>paliwo gazowe (kWh)</t>
  </si>
  <si>
    <t>ilość miesięcy</t>
  </si>
  <si>
    <t>PSG Sp. z .o.</t>
  </si>
  <si>
    <t>Poznań</t>
  </si>
  <si>
    <t>W - 5.1</t>
  </si>
  <si>
    <t>ZW</t>
  </si>
  <si>
    <t>63-830</t>
  </si>
  <si>
    <t>Pępowo</t>
  </si>
  <si>
    <t>W - 3.6</t>
  </si>
  <si>
    <t>044415</t>
  </si>
  <si>
    <t>Ludwinowo 39</t>
  </si>
  <si>
    <t>Urząd Gminy</t>
  </si>
  <si>
    <t>W - 4</t>
  </si>
  <si>
    <t>000206</t>
  </si>
  <si>
    <t>Czeluścin 35</t>
  </si>
  <si>
    <t>00007314</t>
  </si>
  <si>
    <t>Gębice 42A</t>
  </si>
  <si>
    <t>00076136</t>
  </si>
  <si>
    <t>Kościuszkowo 1</t>
  </si>
  <si>
    <t>00271340</t>
  </si>
  <si>
    <t>Skoraszewice 12B</t>
  </si>
  <si>
    <t>00034858</t>
  </si>
  <si>
    <t>Ośrodek Zdrowia</t>
  </si>
  <si>
    <t>L. Mycielskiego 2</t>
  </si>
  <si>
    <t>00001910</t>
  </si>
  <si>
    <t>ODR: Policja</t>
  </si>
  <si>
    <t>Nadstawek 1C</t>
  </si>
  <si>
    <t>OSP</t>
  </si>
  <si>
    <t>W - 1.1</t>
  </si>
  <si>
    <t>00143350</t>
  </si>
  <si>
    <t>Krzekotowice 19A</t>
  </si>
  <si>
    <t>W - 2.1</t>
  </si>
  <si>
    <t>00175996</t>
  </si>
  <si>
    <t>Krzyżanki 7A</t>
  </si>
  <si>
    <t>00070110</t>
  </si>
  <si>
    <t>Dom Strażaka</t>
  </si>
  <si>
    <t>Babkowice 42</t>
  </si>
  <si>
    <t>00139353</t>
  </si>
  <si>
    <t>Siedlec 9</t>
  </si>
  <si>
    <t>00144245</t>
  </si>
  <si>
    <t>Świetlica</t>
  </si>
  <si>
    <t>Magdalenki 9</t>
  </si>
  <si>
    <t>00067490</t>
  </si>
  <si>
    <t>Wilkonice 31A</t>
  </si>
  <si>
    <t>00179964</t>
  </si>
  <si>
    <t>Skoraszewice 15A</t>
  </si>
  <si>
    <t>Skoraszewice</t>
  </si>
  <si>
    <t>63-831</t>
  </si>
  <si>
    <t>020061</t>
  </si>
  <si>
    <t>005227</t>
  </si>
  <si>
    <t>Załącznik nr 1 - opis przedmiotu zamówienia</t>
  </si>
  <si>
    <t>Gmina Pępowo, ul. Nadstawek 6, 63-830 Pępowo, NIP 6961840454</t>
  </si>
  <si>
    <t>Skoraszewice 15</t>
  </si>
  <si>
    <t>kolejna</t>
  </si>
  <si>
    <t>Gminny Ośrodek Kultury w Pępowie, S. Nadstawek 1a, 63-830 Pępowo, NIP 6961880933</t>
  </si>
  <si>
    <t>Gminny Ośrodek Kultury w Pępowie, S. Nadstawek 1a, 63-830 Pępowo</t>
  </si>
  <si>
    <t>Gmina Pępowo, ul. S. Nadstawek 6, 63-830 Pępowo, NIP 6961840454</t>
  </si>
  <si>
    <t>Gmina Pępowo, S. Nadstawek 6, 63-830 Pępowo, NIP 6961840454</t>
  </si>
  <si>
    <t>Gmina Pępowo, S. Nadstawek 6, 63-830 Pępowo</t>
  </si>
  <si>
    <t>ul. Nadstawek 6</t>
  </si>
  <si>
    <t>Szkoła Podstawowa  im. Jana Pawła II w Pępowie, ul. Powstańców Wielkopolskich 44, 63-830 Pępowo</t>
  </si>
  <si>
    <t>Szkoła Podstawowa im. Powstańców Wielkopolskich., Skoraszewice 15A, 63-830 Pępowo</t>
  </si>
  <si>
    <t>Szkoła Podstawowa im. Powstańców Wielkopolskich, Skoraszewice 15A, 63-830 Pępowo</t>
  </si>
  <si>
    <t>Dane Odbiorcy  (nazwa, adres)</t>
  </si>
  <si>
    <t>Grupa taryfowa</t>
  </si>
  <si>
    <t>Ilośc ppg</t>
  </si>
  <si>
    <t>Moc zamówiona</t>
  </si>
  <si>
    <t>Ilość godz. w okresie zamówienia X moc</t>
  </si>
  <si>
    <t>x</t>
  </si>
  <si>
    <t>ul. Powstańców Wielkopolskich 44</t>
  </si>
  <si>
    <t>ul. Nadstawek 1A</t>
  </si>
  <si>
    <t>PL0031915779</t>
  </si>
  <si>
    <t>PL0031914523</t>
  </si>
  <si>
    <t>Suma:</t>
  </si>
  <si>
    <t>Lp.</t>
  </si>
  <si>
    <t>Ilość miesięcy</t>
  </si>
  <si>
    <t>W-5.1</t>
  </si>
  <si>
    <t>zw</t>
  </si>
  <si>
    <t>W-4</t>
  </si>
  <si>
    <t>W-3.6</t>
  </si>
  <si>
    <t>W-2.1</t>
  </si>
  <si>
    <t>W-1.1</t>
  </si>
  <si>
    <t>Suma</t>
  </si>
  <si>
    <t>Podsumowanie</t>
  </si>
  <si>
    <t>suma  okres roczny</t>
  </si>
  <si>
    <t xml:space="preserve">paliwo gazowe (kWh) </t>
  </si>
  <si>
    <t>31.12.2020 r. / umowa terminowa, nie wymaga wypowiedzenia</t>
  </si>
  <si>
    <t>Fortum Marketing and Sales Polska S.A.</t>
  </si>
  <si>
    <t xml:space="preserve">Dane Nabywcy (nazwa, adres, nr NIP) </t>
  </si>
  <si>
    <t xml:space="preserve">Okres obowiązywania obecnej umowy /okres wypowiedzenia </t>
  </si>
  <si>
    <t>suma w całym okresie zamówienia (zużycie historyczne wg faktur)</t>
  </si>
  <si>
    <t>Ilość paliwa gazowego w całym okresie zamówienia (kWh) wg zużycia historycznej wg. Faktur</t>
  </si>
  <si>
    <t>Zmiana ilości paliwa gazowego w trakcie trwania zamówiena +/-20% od wartości zamówienia historycznego wg faktur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</si>
</sst>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quotePrefix="1" applyFont="1" applyFill="1" applyBorder="1" applyAlignment="1" applyProtection="1">
      <alignment horizontal="left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quotePrefix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hidden="1"/>
    </xf>
    <xf numFmtId="4" fontId="3" fillId="0" borderId="0" xfId="0" applyNumberFormat="1" applyFont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left" vertical="center"/>
      <protection locked="0"/>
    </xf>
    <xf numFmtId="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hidden="1"/>
    </xf>
    <xf numFmtId="14" fontId="3" fillId="0" borderId="5" xfId="0" applyNumberFormat="1" applyFont="1" applyFill="1" applyBorder="1" applyAlignment="1" applyProtection="1">
      <alignment horizontal="left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E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media\Documents\ENMEDIA\P&#280;POWO\Kopia%20Analiza%20Gaz%20P&#281;po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obliczenia"/>
      <sheetName val="Analiza"/>
      <sheetName val="Podsumowanie"/>
      <sheetName val="Załącznik"/>
      <sheetName val="Podział na taryfy"/>
      <sheetName val="Arkusz robocz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37"/>
  <sheetViews>
    <sheetView tabSelected="1" zoomScaleNormal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AU8" sqref="AU8:AU14"/>
    </sheetView>
  </sheetViews>
  <sheetFormatPr defaultColWidth="9.21875" defaultRowHeight="10.199999999999999" x14ac:dyDescent="0.3"/>
  <cols>
    <col min="1" max="1" width="4.77734375" style="3" customWidth="1"/>
    <col min="2" max="2" width="45.44140625" style="27" bestFit="1" customWidth="1"/>
    <col min="3" max="3" width="26.21875" style="27" bestFit="1" customWidth="1"/>
    <col min="4" max="4" width="12.77734375" style="3" customWidth="1"/>
    <col min="5" max="5" width="14" style="27" customWidth="1"/>
    <col min="6" max="7" width="9.21875" style="3"/>
    <col min="8" max="8" width="15.44140625" style="3" customWidth="1"/>
    <col min="9" max="9" width="19.21875" style="3" customWidth="1"/>
    <col min="10" max="10" width="29.77734375" style="3" customWidth="1"/>
    <col min="11" max="11" width="9.21875" style="3"/>
    <col min="12" max="12" width="57" style="3" customWidth="1"/>
    <col min="13" max="13" width="9.21875" style="3"/>
    <col min="14" max="14" width="10.44140625" style="27" customWidth="1"/>
    <col min="15" max="15" width="9.44140625" style="3" bestFit="1" customWidth="1"/>
    <col min="16" max="16" width="11.77734375" style="3" customWidth="1"/>
    <col min="17" max="19" width="15.21875" style="3" customWidth="1"/>
    <col min="20" max="20" width="11.21875" style="3" bestFit="1" customWidth="1"/>
    <col min="21" max="21" width="11.21875" style="3" customWidth="1"/>
    <col min="22" max="22" width="10.21875" style="3" bestFit="1" customWidth="1"/>
    <col min="23" max="23" width="10.21875" style="3" customWidth="1"/>
    <col min="24" max="24" width="10.21875" style="3" bestFit="1" customWidth="1"/>
    <col min="25" max="25" width="10.21875" style="3" customWidth="1"/>
    <col min="26" max="26" width="10.21875" style="3" bestFit="1" customWidth="1"/>
    <col min="27" max="27" width="10.21875" style="3" customWidth="1"/>
    <col min="28" max="28" width="10.21875" style="3" bestFit="1" customWidth="1"/>
    <col min="29" max="29" width="10.21875" style="3" customWidth="1"/>
    <col min="30" max="30" width="9.44140625" style="3" bestFit="1" customWidth="1"/>
    <col min="31" max="31" width="9.44140625" style="3" customWidth="1"/>
    <col min="32" max="32" width="9.44140625" style="3" bestFit="1" customWidth="1"/>
    <col min="33" max="33" width="9.44140625" style="3" customWidth="1"/>
    <col min="34" max="34" width="9.44140625" style="3" bestFit="1" customWidth="1"/>
    <col min="35" max="35" width="9.44140625" style="3" customWidth="1"/>
    <col min="36" max="36" width="9.44140625" style="3" bestFit="1" customWidth="1"/>
    <col min="37" max="37" width="9.44140625" style="3" customWidth="1"/>
    <col min="38" max="39" width="12.77734375" style="3" customWidth="1"/>
    <col min="40" max="40" width="10.21875" style="3" bestFit="1" customWidth="1"/>
    <col min="41" max="41" width="10.21875" style="3" customWidth="1"/>
    <col min="42" max="42" width="10.21875" style="3" bestFit="1" customWidth="1"/>
    <col min="43" max="43" width="10.21875" style="3" customWidth="1"/>
    <col min="44" max="44" width="9.44140625" style="3" bestFit="1" customWidth="1"/>
    <col min="45" max="45" width="10.77734375" style="3" customWidth="1"/>
    <col min="46" max="46" width="9.77734375" style="1" bestFit="1" customWidth="1"/>
    <col min="47" max="47" width="16.21875" style="2" bestFit="1" customWidth="1"/>
    <col min="48" max="48" width="7.5546875" style="2" customWidth="1"/>
    <col min="49" max="122" width="9.21875" style="2"/>
    <col min="123" max="16384" width="9.21875" style="3"/>
  </cols>
  <sheetData>
    <row r="1" spans="1:122" ht="15" customHeight="1" x14ac:dyDescent="0.3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1:122" s="5" customFormat="1" ht="18" customHeight="1" x14ac:dyDescent="0.3">
      <c r="A2" s="60" t="s">
        <v>0</v>
      </c>
      <c r="B2" s="67" t="s">
        <v>119</v>
      </c>
      <c r="C2" s="67" t="s">
        <v>94</v>
      </c>
      <c r="D2" s="60" t="s">
        <v>1</v>
      </c>
      <c r="E2" s="63" t="s">
        <v>2</v>
      </c>
      <c r="F2" s="66"/>
      <c r="G2" s="64"/>
      <c r="H2" s="63" t="s">
        <v>3</v>
      </c>
      <c r="I2" s="64"/>
      <c r="J2" s="60" t="s">
        <v>4</v>
      </c>
      <c r="K2" s="60" t="s">
        <v>5</v>
      </c>
      <c r="L2" s="60" t="s">
        <v>120</v>
      </c>
      <c r="M2" s="60" t="s">
        <v>7</v>
      </c>
      <c r="N2" s="60" t="s">
        <v>8</v>
      </c>
      <c r="O2" s="60" t="s">
        <v>9</v>
      </c>
      <c r="P2" s="60" t="s">
        <v>10</v>
      </c>
      <c r="Q2" s="60" t="s">
        <v>11</v>
      </c>
      <c r="R2" s="63" t="s">
        <v>6</v>
      </c>
      <c r="S2" s="66"/>
      <c r="T2" s="63" t="s">
        <v>12</v>
      </c>
      <c r="U2" s="64"/>
      <c r="V2" s="63" t="s">
        <v>13</v>
      </c>
      <c r="W2" s="64"/>
      <c r="X2" s="63" t="s">
        <v>14</v>
      </c>
      <c r="Y2" s="64"/>
      <c r="Z2" s="63" t="s">
        <v>15</v>
      </c>
      <c r="AA2" s="64"/>
      <c r="AB2" s="63" t="s">
        <v>16</v>
      </c>
      <c r="AC2" s="64"/>
      <c r="AD2" s="63" t="s">
        <v>17</v>
      </c>
      <c r="AE2" s="64"/>
      <c r="AF2" s="63" t="s">
        <v>18</v>
      </c>
      <c r="AG2" s="64"/>
      <c r="AH2" s="63" t="s">
        <v>19</v>
      </c>
      <c r="AI2" s="64"/>
      <c r="AJ2" s="63" t="s">
        <v>20</v>
      </c>
      <c r="AK2" s="64"/>
      <c r="AL2" s="63" t="s">
        <v>21</v>
      </c>
      <c r="AM2" s="64"/>
      <c r="AN2" s="63" t="s">
        <v>22</v>
      </c>
      <c r="AO2" s="64"/>
      <c r="AP2" s="63" t="s">
        <v>23</v>
      </c>
      <c r="AQ2" s="64"/>
      <c r="AR2" s="62" t="s">
        <v>115</v>
      </c>
      <c r="AS2" s="62"/>
      <c r="AT2" s="56" t="s">
        <v>121</v>
      </c>
      <c r="AU2" s="56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1:122" s="5" customFormat="1" ht="48" customHeight="1" x14ac:dyDescent="0.3">
      <c r="A3" s="61"/>
      <c r="B3" s="68"/>
      <c r="C3" s="68"/>
      <c r="D3" s="61"/>
      <c r="E3" s="47" t="s">
        <v>25</v>
      </c>
      <c r="F3" s="48" t="s">
        <v>24</v>
      </c>
      <c r="G3" s="48" t="s">
        <v>26</v>
      </c>
      <c r="H3" s="48" t="s">
        <v>27</v>
      </c>
      <c r="I3" s="48" t="s">
        <v>28</v>
      </c>
      <c r="J3" s="61"/>
      <c r="K3" s="61"/>
      <c r="L3" s="61"/>
      <c r="M3" s="61"/>
      <c r="N3" s="61"/>
      <c r="O3" s="61"/>
      <c r="P3" s="61"/>
      <c r="Q3" s="61"/>
      <c r="R3" s="53" t="s">
        <v>29</v>
      </c>
      <c r="S3" s="53" t="s">
        <v>30</v>
      </c>
      <c r="T3" s="48" t="s">
        <v>31</v>
      </c>
      <c r="U3" s="48" t="s">
        <v>32</v>
      </c>
      <c r="V3" s="48" t="s">
        <v>31</v>
      </c>
      <c r="W3" s="48" t="s">
        <v>32</v>
      </c>
      <c r="X3" s="48" t="s">
        <v>31</v>
      </c>
      <c r="Y3" s="48" t="s">
        <v>32</v>
      </c>
      <c r="Z3" s="48" t="s">
        <v>31</v>
      </c>
      <c r="AA3" s="48" t="s">
        <v>32</v>
      </c>
      <c r="AB3" s="48" t="s">
        <v>31</v>
      </c>
      <c r="AC3" s="48" t="s">
        <v>32</v>
      </c>
      <c r="AD3" s="48" t="s">
        <v>31</v>
      </c>
      <c r="AE3" s="48" t="s">
        <v>32</v>
      </c>
      <c r="AF3" s="48" t="s">
        <v>31</v>
      </c>
      <c r="AG3" s="48" t="s">
        <v>32</v>
      </c>
      <c r="AH3" s="48" t="s">
        <v>31</v>
      </c>
      <c r="AI3" s="48" t="s">
        <v>32</v>
      </c>
      <c r="AJ3" s="48" t="s">
        <v>31</v>
      </c>
      <c r="AK3" s="48" t="s">
        <v>32</v>
      </c>
      <c r="AL3" s="48" t="s">
        <v>31</v>
      </c>
      <c r="AM3" s="48" t="s">
        <v>32</v>
      </c>
      <c r="AN3" s="48" t="s">
        <v>31</v>
      </c>
      <c r="AO3" s="48" t="s">
        <v>32</v>
      </c>
      <c r="AP3" s="47" t="s">
        <v>31</v>
      </c>
      <c r="AQ3" s="48" t="s">
        <v>32</v>
      </c>
      <c r="AR3" s="48" t="s">
        <v>32</v>
      </c>
      <c r="AS3" s="48" t="s">
        <v>116</v>
      </c>
      <c r="AT3" s="49" t="s">
        <v>32</v>
      </c>
      <c r="AU3" s="50" t="s">
        <v>31</v>
      </c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1:122" ht="20.399999999999999" x14ac:dyDescent="0.3">
      <c r="A4" s="46">
        <v>1</v>
      </c>
      <c r="B4" s="19" t="s">
        <v>88</v>
      </c>
      <c r="C4" s="19" t="s">
        <v>89</v>
      </c>
      <c r="D4" s="28"/>
      <c r="E4" s="19" t="s">
        <v>41</v>
      </c>
      <c r="F4" s="28" t="s">
        <v>37</v>
      </c>
      <c r="G4" s="28" t="s">
        <v>38</v>
      </c>
      <c r="H4" s="29" t="s">
        <v>33</v>
      </c>
      <c r="I4" s="29" t="s">
        <v>34</v>
      </c>
      <c r="J4" s="28" t="s">
        <v>118</v>
      </c>
      <c r="K4" s="28" t="s">
        <v>84</v>
      </c>
      <c r="L4" s="28" t="s">
        <v>117</v>
      </c>
      <c r="M4" s="28" t="s">
        <v>39</v>
      </c>
      <c r="N4" s="19" t="s">
        <v>36</v>
      </c>
      <c r="O4" s="28"/>
      <c r="P4" s="28">
        <v>26455398</v>
      </c>
      <c r="Q4" s="28">
        <v>1303695066</v>
      </c>
      <c r="R4" s="30">
        <v>44197</v>
      </c>
      <c r="S4" s="30">
        <v>44926</v>
      </c>
      <c r="T4" s="8"/>
      <c r="U4" s="8"/>
      <c r="V4" s="8">
        <v>6207</v>
      </c>
      <c r="W4" s="8">
        <v>2</v>
      </c>
      <c r="X4" s="8"/>
      <c r="Y4" s="8"/>
      <c r="Z4" s="8">
        <v>1521</v>
      </c>
      <c r="AA4" s="8">
        <v>2</v>
      </c>
      <c r="AB4" s="8"/>
      <c r="AC4" s="8"/>
      <c r="AD4" s="8">
        <v>192</v>
      </c>
      <c r="AE4" s="8">
        <v>2</v>
      </c>
      <c r="AF4" s="8"/>
      <c r="AG4" s="8"/>
      <c r="AH4" s="8">
        <v>23</v>
      </c>
      <c r="AI4" s="8">
        <v>2</v>
      </c>
      <c r="AJ4" s="8"/>
      <c r="AK4" s="8"/>
      <c r="AL4" s="8">
        <v>11</v>
      </c>
      <c r="AM4" s="8">
        <v>2</v>
      </c>
      <c r="AN4" s="8"/>
      <c r="AO4" s="6"/>
      <c r="AP4" s="6">
        <v>3100</v>
      </c>
      <c r="AQ4" s="6">
        <v>2</v>
      </c>
      <c r="AR4" s="31">
        <f>SUM(AQ4+AO4+AM4+AK4+AI4+AG4+AE4+AC4+AA4+Y4+W4+U4)</f>
        <v>12</v>
      </c>
      <c r="AS4" s="31">
        <f>AP4+AN4+AL4+AJ4+AH4+AF4+AD4+AB4+Z4+X4+V4+T4</f>
        <v>11054</v>
      </c>
      <c r="AT4" s="44">
        <f>AR4*2</f>
        <v>24</v>
      </c>
      <c r="AU4" s="45">
        <f>AS4*2</f>
        <v>22108</v>
      </c>
    </row>
    <row r="5" spans="1:122" ht="20.399999999999999" x14ac:dyDescent="0.3">
      <c r="A5" s="46">
        <v>2</v>
      </c>
      <c r="B5" s="19" t="s">
        <v>88</v>
      </c>
      <c r="C5" s="19" t="s">
        <v>89</v>
      </c>
      <c r="D5" s="28" t="s">
        <v>42</v>
      </c>
      <c r="E5" s="19" t="s">
        <v>90</v>
      </c>
      <c r="F5" s="28" t="s">
        <v>37</v>
      </c>
      <c r="G5" s="28" t="s">
        <v>38</v>
      </c>
      <c r="H5" s="29" t="s">
        <v>33</v>
      </c>
      <c r="I5" s="29" t="s">
        <v>34</v>
      </c>
      <c r="J5" s="28" t="s">
        <v>118</v>
      </c>
      <c r="K5" s="28" t="s">
        <v>84</v>
      </c>
      <c r="L5" s="28" t="s">
        <v>117</v>
      </c>
      <c r="M5" s="28" t="s">
        <v>43</v>
      </c>
      <c r="N5" s="19" t="s">
        <v>36</v>
      </c>
      <c r="O5" s="28"/>
      <c r="P5" s="7" t="s">
        <v>44</v>
      </c>
      <c r="Q5" s="28">
        <v>1303685016</v>
      </c>
      <c r="R5" s="30">
        <v>44197</v>
      </c>
      <c r="S5" s="30">
        <v>44926</v>
      </c>
      <c r="T5" s="51">
        <v>22004</v>
      </c>
      <c r="U5" s="51">
        <v>1</v>
      </c>
      <c r="V5" s="8">
        <v>17483</v>
      </c>
      <c r="W5" s="8">
        <v>1</v>
      </c>
      <c r="X5" s="8">
        <v>17483</v>
      </c>
      <c r="Y5" s="8">
        <v>1</v>
      </c>
      <c r="Z5" s="8">
        <v>13989</v>
      </c>
      <c r="AA5" s="8">
        <v>1</v>
      </c>
      <c r="AB5" s="8">
        <v>5844</v>
      </c>
      <c r="AC5" s="8">
        <v>1</v>
      </c>
      <c r="AD5" s="8">
        <v>1242</v>
      </c>
      <c r="AE5" s="8">
        <v>1</v>
      </c>
      <c r="AF5" s="8">
        <v>1356</v>
      </c>
      <c r="AG5" s="8">
        <v>1</v>
      </c>
      <c r="AH5" s="8">
        <v>1263</v>
      </c>
      <c r="AI5" s="8">
        <v>1</v>
      </c>
      <c r="AJ5" s="8">
        <v>2370</v>
      </c>
      <c r="AK5" s="8">
        <v>1</v>
      </c>
      <c r="AL5" s="8">
        <v>9376</v>
      </c>
      <c r="AM5" s="8">
        <v>1</v>
      </c>
      <c r="AN5" s="8">
        <v>13435</v>
      </c>
      <c r="AO5" s="6">
        <v>1</v>
      </c>
      <c r="AP5" s="6">
        <v>17865</v>
      </c>
      <c r="AQ5" s="6">
        <v>1</v>
      </c>
      <c r="AR5" s="31">
        <f>SUM(AQ5+AO5+AM5+AK5+AI5+AG5+AE5+AC5+AA5+Y5+W5+U5)</f>
        <v>12</v>
      </c>
      <c r="AS5" s="31">
        <f t="shared" ref="AS5:AS25" si="0">AP5+AN5+AL5+AJ5+AH5+AF5+AD5+AB5+Z5+X5+V5+T5</f>
        <v>123710</v>
      </c>
      <c r="AT5" s="44">
        <f t="shared" ref="AT5:AT25" si="1">AR5*2</f>
        <v>24</v>
      </c>
      <c r="AU5" s="45">
        <f t="shared" ref="AU5:AU25" si="2">AS5*2</f>
        <v>247420</v>
      </c>
    </row>
    <row r="6" spans="1:122" ht="20.399999999999999" x14ac:dyDescent="0.3">
      <c r="A6" s="46">
        <v>3</v>
      </c>
      <c r="B6" s="19" t="s">
        <v>88</v>
      </c>
      <c r="C6" s="19" t="s">
        <v>89</v>
      </c>
      <c r="D6" s="28"/>
      <c r="E6" s="19" t="s">
        <v>45</v>
      </c>
      <c r="F6" s="28" t="s">
        <v>37</v>
      </c>
      <c r="G6" s="28" t="s">
        <v>38</v>
      </c>
      <c r="H6" s="29" t="s">
        <v>33</v>
      </c>
      <c r="I6" s="29" t="s">
        <v>34</v>
      </c>
      <c r="J6" s="28" t="s">
        <v>118</v>
      </c>
      <c r="K6" s="28" t="s">
        <v>84</v>
      </c>
      <c r="L6" s="28" t="s">
        <v>117</v>
      </c>
      <c r="M6" s="28" t="s">
        <v>39</v>
      </c>
      <c r="N6" s="19" t="s">
        <v>36</v>
      </c>
      <c r="O6" s="28"/>
      <c r="P6" s="7" t="s">
        <v>46</v>
      </c>
      <c r="Q6" s="28">
        <v>1303691036</v>
      </c>
      <c r="R6" s="30">
        <v>44197</v>
      </c>
      <c r="S6" s="30">
        <v>44926</v>
      </c>
      <c r="T6" s="8"/>
      <c r="U6" s="8"/>
      <c r="V6" s="8">
        <v>7613</v>
      </c>
      <c r="W6" s="8">
        <v>2</v>
      </c>
      <c r="X6" s="8"/>
      <c r="Y6" s="8"/>
      <c r="Z6" s="8">
        <v>950</v>
      </c>
      <c r="AA6" s="8">
        <v>2</v>
      </c>
      <c r="AB6" s="8"/>
      <c r="AC6" s="8"/>
      <c r="AD6" s="8">
        <v>272</v>
      </c>
      <c r="AE6" s="8">
        <v>2</v>
      </c>
      <c r="AF6" s="8"/>
      <c r="AG6" s="8"/>
      <c r="AH6" s="8">
        <v>34</v>
      </c>
      <c r="AI6" s="8">
        <v>2</v>
      </c>
      <c r="AJ6" s="8"/>
      <c r="AK6" s="8"/>
      <c r="AL6" s="8">
        <v>492</v>
      </c>
      <c r="AM6" s="8">
        <v>2</v>
      </c>
      <c r="AN6" s="8"/>
      <c r="AO6" s="6"/>
      <c r="AP6" s="6">
        <v>2577</v>
      </c>
      <c r="AQ6" s="6">
        <v>2</v>
      </c>
      <c r="AR6" s="31">
        <f t="shared" ref="AR6:AR25" si="3">SUM(AQ6+AO6+AM6+AK6+AI6+AG6+AE6+AC6+AA6+Y6+W6+U6)</f>
        <v>12</v>
      </c>
      <c r="AS6" s="31">
        <f t="shared" si="0"/>
        <v>11938</v>
      </c>
      <c r="AT6" s="44">
        <f t="shared" si="1"/>
        <v>24</v>
      </c>
      <c r="AU6" s="45">
        <f t="shared" si="2"/>
        <v>23876</v>
      </c>
    </row>
    <row r="7" spans="1:122" ht="20.399999999999999" x14ac:dyDescent="0.3">
      <c r="A7" s="46">
        <v>4</v>
      </c>
      <c r="B7" s="19" t="s">
        <v>88</v>
      </c>
      <c r="C7" s="19" t="s">
        <v>89</v>
      </c>
      <c r="D7" s="28"/>
      <c r="E7" s="19" t="s">
        <v>47</v>
      </c>
      <c r="F7" s="28" t="s">
        <v>37</v>
      </c>
      <c r="G7" s="28" t="s">
        <v>38</v>
      </c>
      <c r="H7" s="29" t="s">
        <v>33</v>
      </c>
      <c r="I7" s="29" t="s">
        <v>34</v>
      </c>
      <c r="J7" s="28" t="s">
        <v>118</v>
      </c>
      <c r="K7" s="28" t="s">
        <v>84</v>
      </c>
      <c r="L7" s="28" t="s">
        <v>117</v>
      </c>
      <c r="M7" s="28" t="s">
        <v>39</v>
      </c>
      <c r="N7" s="19" t="s">
        <v>36</v>
      </c>
      <c r="O7" s="28"/>
      <c r="P7" s="7" t="s">
        <v>48</v>
      </c>
      <c r="Q7" s="28">
        <v>1303694046</v>
      </c>
      <c r="R7" s="30">
        <v>44197</v>
      </c>
      <c r="S7" s="30">
        <v>44926</v>
      </c>
      <c r="T7" s="8"/>
      <c r="U7" s="8"/>
      <c r="V7" s="8">
        <v>13528</v>
      </c>
      <c r="W7" s="8">
        <v>2</v>
      </c>
      <c r="X7" s="8"/>
      <c r="Y7" s="8"/>
      <c r="Z7" s="8">
        <v>783</v>
      </c>
      <c r="AA7" s="8">
        <v>2</v>
      </c>
      <c r="AB7" s="8"/>
      <c r="AC7" s="8"/>
      <c r="AD7" s="8">
        <v>294</v>
      </c>
      <c r="AE7" s="8">
        <v>2</v>
      </c>
      <c r="AF7" s="8"/>
      <c r="AG7" s="8"/>
      <c r="AH7" s="8">
        <v>11</v>
      </c>
      <c r="AI7" s="8">
        <v>2</v>
      </c>
      <c r="AJ7" s="8"/>
      <c r="AK7" s="8"/>
      <c r="AL7" s="8">
        <v>343</v>
      </c>
      <c r="AM7" s="8">
        <v>2</v>
      </c>
      <c r="AN7" s="8"/>
      <c r="AO7" s="6"/>
      <c r="AP7" s="6">
        <v>1255</v>
      </c>
      <c r="AQ7" s="6">
        <v>2</v>
      </c>
      <c r="AR7" s="31">
        <f t="shared" si="3"/>
        <v>12</v>
      </c>
      <c r="AS7" s="31">
        <f t="shared" si="0"/>
        <v>16214</v>
      </c>
      <c r="AT7" s="44">
        <f t="shared" si="1"/>
        <v>24</v>
      </c>
      <c r="AU7" s="45">
        <f t="shared" si="2"/>
        <v>32428</v>
      </c>
    </row>
    <row r="8" spans="1:122" s="34" customFormat="1" ht="20.399999999999999" x14ac:dyDescent="0.3">
      <c r="A8" s="46">
        <v>5</v>
      </c>
      <c r="B8" s="19" t="s">
        <v>88</v>
      </c>
      <c r="C8" s="19" t="s">
        <v>89</v>
      </c>
      <c r="D8" s="28"/>
      <c r="E8" s="19" t="s">
        <v>49</v>
      </c>
      <c r="F8" s="28" t="s">
        <v>37</v>
      </c>
      <c r="G8" s="28" t="s">
        <v>38</v>
      </c>
      <c r="H8" s="29" t="s">
        <v>33</v>
      </c>
      <c r="I8" s="29" t="s">
        <v>34</v>
      </c>
      <c r="J8" s="28" t="s">
        <v>118</v>
      </c>
      <c r="K8" s="28" t="s">
        <v>84</v>
      </c>
      <c r="L8" s="28" t="s">
        <v>117</v>
      </c>
      <c r="M8" s="28" t="s">
        <v>62</v>
      </c>
      <c r="N8" s="19" t="s">
        <v>36</v>
      </c>
      <c r="O8" s="28"/>
      <c r="P8" s="7" t="s">
        <v>50</v>
      </c>
      <c r="Q8" s="28">
        <v>1303695001</v>
      </c>
      <c r="R8" s="30">
        <v>44197</v>
      </c>
      <c r="S8" s="30">
        <v>44926</v>
      </c>
      <c r="T8" s="8"/>
      <c r="U8" s="8"/>
      <c r="V8" s="8">
        <v>2485</v>
      </c>
      <c r="W8" s="8">
        <v>2</v>
      </c>
      <c r="X8" s="51"/>
      <c r="Y8" s="51"/>
      <c r="Z8" s="51">
        <v>1500</v>
      </c>
      <c r="AA8" s="51">
        <v>2</v>
      </c>
      <c r="AB8" s="51"/>
      <c r="AC8" s="51"/>
      <c r="AD8" s="51">
        <v>250</v>
      </c>
      <c r="AE8" s="51">
        <v>2</v>
      </c>
      <c r="AF8" s="51"/>
      <c r="AG8" s="51"/>
      <c r="AH8" s="51">
        <v>60</v>
      </c>
      <c r="AI8" s="51">
        <v>2</v>
      </c>
      <c r="AJ8" s="51">
        <v>250</v>
      </c>
      <c r="AK8" s="51">
        <v>1</v>
      </c>
      <c r="AL8" s="51">
        <v>500</v>
      </c>
      <c r="AM8" s="51">
        <v>1</v>
      </c>
      <c r="AN8" s="51"/>
      <c r="AO8" s="52"/>
      <c r="AP8" s="52">
        <v>1289</v>
      </c>
      <c r="AQ8" s="52">
        <v>2</v>
      </c>
      <c r="AR8" s="31">
        <f t="shared" si="3"/>
        <v>12</v>
      </c>
      <c r="AS8" s="31">
        <f t="shared" si="0"/>
        <v>6334</v>
      </c>
      <c r="AT8" s="44">
        <f t="shared" si="1"/>
        <v>24</v>
      </c>
      <c r="AU8" s="45">
        <f t="shared" si="2"/>
        <v>12668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1:122" ht="20.399999999999999" x14ac:dyDescent="0.3">
      <c r="A9" s="46">
        <v>6</v>
      </c>
      <c r="B9" s="19" t="s">
        <v>88</v>
      </c>
      <c r="C9" s="19" t="s">
        <v>89</v>
      </c>
      <c r="D9" s="28"/>
      <c r="E9" s="19" t="s">
        <v>51</v>
      </c>
      <c r="F9" s="28" t="s">
        <v>37</v>
      </c>
      <c r="G9" s="28" t="s">
        <v>38</v>
      </c>
      <c r="H9" s="29" t="s">
        <v>33</v>
      </c>
      <c r="I9" s="29" t="s">
        <v>34</v>
      </c>
      <c r="J9" s="28" t="s">
        <v>118</v>
      </c>
      <c r="K9" s="28" t="s">
        <v>84</v>
      </c>
      <c r="L9" s="28" t="s">
        <v>117</v>
      </c>
      <c r="M9" s="28" t="s">
        <v>39</v>
      </c>
      <c r="N9" s="19" t="s">
        <v>36</v>
      </c>
      <c r="O9" s="28"/>
      <c r="P9" s="7" t="s">
        <v>52</v>
      </c>
      <c r="Q9" s="28">
        <v>1303697058</v>
      </c>
      <c r="R9" s="30">
        <v>44197</v>
      </c>
      <c r="S9" s="30">
        <v>44926</v>
      </c>
      <c r="T9" s="8"/>
      <c r="U9" s="8"/>
      <c r="V9" s="8">
        <v>23896</v>
      </c>
      <c r="W9" s="8">
        <v>2</v>
      </c>
      <c r="X9" s="8"/>
      <c r="Y9" s="8"/>
      <c r="Z9" s="51">
        <v>12838</v>
      </c>
      <c r="AA9" s="51">
        <v>2</v>
      </c>
      <c r="AB9" s="8"/>
      <c r="AC9" s="8"/>
      <c r="AD9" s="8">
        <v>407</v>
      </c>
      <c r="AE9" s="8">
        <v>2</v>
      </c>
      <c r="AF9" s="8"/>
      <c r="AG9" s="8"/>
      <c r="AH9" s="8">
        <v>11</v>
      </c>
      <c r="AI9" s="8">
        <v>2</v>
      </c>
      <c r="AJ9" s="8"/>
      <c r="AK9" s="8"/>
      <c r="AL9" s="8">
        <v>3213</v>
      </c>
      <c r="AM9" s="8">
        <v>2</v>
      </c>
      <c r="AN9" s="8"/>
      <c r="AO9" s="6"/>
      <c r="AP9" s="6">
        <v>18919</v>
      </c>
      <c r="AQ9" s="6">
        <v>2</v>
      </c>
      <c r="AR9" s="31">
        <f t="shared" si="3"/>
        <v>12</v>
      </c>
      <c r="AS9" s="31">
        <f t="shared" si="0"/>
        <v>59284</v>
      </c>
      <c r="AT9" s="44">
        <f t="shared" si="1"/>
        <v>24</v>
      </c>
      <c r="AU9" s="45">
        <f t="shared" si="2"/>
        <v>118568</v>
      </c>
    </row>
    <row r="10" spans="1:122" ht="20.399999999999999" x14ac:dyDescent="0.3">
      <c r="A10" s="46">
        <v>7</v>
      </c>
      <c r="B10" s="19" t="s">
        <v>88</v>
      </c>
      <c r="C10" s="19" t="s">
        <v>89</v>
      </c>
      <c r="D10" s="28" t="s">
        <v>53</v>
      </c>
      <c r="E10" s="19" t="s">
        <v>54</v>
      </c>
      <c r="F10" s="28" t="s">
        <v>37</v>
      </c>
      <c r="G10" s="28" t="s">
        <v>38</v>
      </c>
      <c r="H10" s="29" t="s">
        <v>33</v>
      </c>
      <c r="I10" s="29" t="s">
        <v>34</v>
      </c>
      <c r="J10" s="28" t="s">
        <v>118</v>
      </c>
      <c r="K10" s="28" t="s">
        <v>84</v>
      </c>
      <c r="L10" s="28" t="s">
        <v>117</v>
      </c>
      <c r="M10" s="28" t="s">
        <v>39</v>
      </c>
      <c r="N10" s="19" t="s">
        <v>36</v>
      </c>
      <c r="O10" s="28"/>
      <c r="P10" s="7" t="s">
        <v>55</v>
      </c>
      <c r="Q10" s="28">
        <v>1303686001</v>
      </c>
      <c r="R10" s="30">
        <v>44197</v>
      </c>
      <c r="S10" s="30">
        <v>44926</v>
      </c>
      <c r="T10" s="8"/>
      <c r="U10" s="8"/>
      <c r="V10" s="8">
        <v>19881</v>
      </c>
      <c r="W10" s="8">
        <v>2</v>
      </c>
      <c r="X10" s="8"/>
      <c r="Y10" s="8"/>
      <c r="Z10" s="8">
        <v>12176</v>
      </c>
      <c r="AA10" s="8">
        <v>2</v>
      </c>
      <c r="AB10" s="8"/>
      <c r="AC10" s="8"/>
      <c r="AD10" s="8">
        <v>3621</v>
      </c>
      <c r="AE10" s="8">
        <v>2</v>
      </c>
      <c r="AF10" s="8"/>
      <c r="AG10" s="8"/>
      <c r="AH10" s="8">
        <v>2070</v>
      </c>
      <c r="AI10" s="8">
        <v>2</v>
      </c>
      <c r="AJ10" s="8"/>
      <c r="AK10" s="8"/>
      <c r="AL10" s="8">
        <v>7272</v>
      </c>
      <c r="AM10" s="8">
        <v>2</v>
      </c>
      <c r="AN10" s="8"/>
      <c r="AO10" s="6"/>
      <c r="AP10" s="6">
        <v>16212</v>
      </c>
      <c r="AQ10" s="6">
        <v>2</v>
      </c>
      <c r="AR10" s="31">
        <f t="shared" si="3"/>
        <v>12</v>
      </c>
      <c r="AS10" s="31">
        <f t="shared" si="0"/>
        <v>61232</v>
      </c>
      <c r="AT10" s="44">
        <f t="shared" si="1"/>
        <v>24</v>
      </c>
      <c r="AU10" s="45">
        <f t="shared" si="2"/>
        <v>122464</v>
      </c>
    </row>
    <row r="11" spans="1:122" ht="20.399999999999999" x14ac:dyDescent="0.3">
      <c r="A11" s="46">
        <v>8</v>
      </c>
      <c r="B11" s="19" t="s">
        <v>88</v>
      </c>
      <c r="C11" s="19" t="s">
        <v>89</v>
      </c>
      <c r="D11" s="28" t="s">
        <v>56</v>
      </c>
      <c r="E11" s="19" t="s">
        <v>57</v>
      </c>
      <c r="F11" s="28" t="s">
        <v>37</v>
      </c>
      <c r="G11" s="28" t="s">
        <v>38</v>
      </c>
      <c r="H11" s="29" t="s">
        <v>33</v>
      </c>
      <c r="I11" s="29" t="s">
        <v>34</v>
      </c>
      <c r="J11" s="28" t="s">
        <v>118</v>
      </c>
      <c r="K11" s="28" t="s">
        <v>84</v>
      </c>
      <c r="L11" s="28" t="s">
        <v>117</v>
      </c>
      <c r="M11" s="28" t="s">
        <v>39</v>
      </c>
      <c r="N11" s="19" t="s">
        <v>36</v>
      </c>
      <c r="O11" s="28"/>
      <c r="P11" s="7">
        <v>130015</v>
      </c>
      <c r="Q11" s="28">
        <v>1303685002</v>
      </c>
      <c r="R11" s="30">
        <v>44197</v>
      </c>
      <c r="S11" s="30">
        <v>44926</v>
      </c>
      <c r="T11" s="8"/>
      <c r="U11" s="8"/>
      <c r="V11" s="8">
        <v>7017</v>
      </c>
      <c r="W11" s="8">
        <v>2</v>
      </c>
      <c r="X11" s="8"/>
      <c r="Y11" s="8"/>
      <c r="Z11" s="8">
        <v>5345</v>
      </c>
      <c r="AA11" s="8">
        <v>2</v>
      </c>
      <c r="AB11" s="8"/>
      <c r="AC11" s="8"/>
      <c r="AD11" s="8">
        <v>1052</v>
      </c>
      <c r="AE11" s="8">
        <v>2</v>
      </c>
      <c r="AF11" s="8"/>
      <c r="AG11" s="8"/>
      <c r="AH11" s="8">
        <v>294</v>
      </c>
      <c r="AI11" s="8">
        <v>2</v>
      </c>
      <c r="AJ11" s="8"/>
      <c r="AK11" s="8"/>
      <c r="AL11" s="8">
        <v>2538</v>
      </c>
      <c r="AM11" s="8">
        <v>2</v>
      </c>
      <c r="AN11" s="8"/>
      <c r="AO11" s="6"/>
      <c r="AP11" s="6">
        <v>5917</v>
      </c>
      <c r="AQ11" s="6">
        <v>2</v>
      </c>
      <c r="AR11" s="31">
        <f t="shared" si="3"/>
        <v>12</v>
      </c>
      <c r="AS11" s="31">
        <f t="shared" si="0"/>
        <v>22163</v>
      </c>
      <c r="AT11" s="44">
        <f t="shared" si="1"/>
        <v>24</v>
      </c>
      <c r="AU11" s="45">
        <f t="shared" si="2"/>
        <v>44326</v>
      </c>
    </row>
    <row r="12" spans="1:122" s="9" customFormat="1" ht="20.399999999999999" x14ac:dyDescent="0.3">
      <c r="A12" s="46">
        <v>9</v>
      </c>
      <c r="B12" s="19" t="s">
        <v>88</v>
      </c>
      <c r="C12" s="19" t="s">
        <v>89</v>
      </c>
      <c r="D12" s="28" t="s">
        <v>58</v>
      </c>
      <c r="E12" s="19" t="s">
        <v>57</v>
      </c>
      <c r="F12" s="28" t="s">
        <v>37</v>
      </c>
      <c r="G12" s="28" t="s">
        <v>38</v>
      </c>
      <c r="H12" s="29" t="s">
        <v>33</v>
      </c>
      <c r="I12" s="29" t="s">
        <v>34</v>
      </c>
      <c r="J12" s="28" t="s">
        <v>118</v>
      </c>
      <c r="K12" s="28" t="s">
        <v>84</v>
      </c>
      <c r="L12" s="28" t="s">
        <v>117</v>
      </c>
      <c r="M12" s="28" t="s">
        <v>39</v>
      </c>
      <c r="N12" s="19" t="s">
        <v>36</v>
      </c>
      <c r="O12" s="28"/>
      <c r="P12" s="7">
        <v>94175</v>
      </c>
      <c r="Q12" s="28">
        <v>1303685006</v>
      </c>
      <c r="R12" s="30">
        <v>44197</v>
      </c>
      <c r="S12" s="30">
        <v>44926</v>
      </c>
      <c r="T12" s="8"/>
      <c r="U12" s="8"/>
      <c r="V12" s="8">
        <v>8231</v>
      </c>
      <c r="W12" s="8">
        <v>2</v>
      </c>
      <c r="X12" s="8"/>
      <c r="Y12" s="8"/>
      <c r="Z12" s="8">
        <v>4774</v>
      </c>
      <c r="AA12" s="8">
        <v>2</v>
      </c>
      <c r="AB12" s="8"/>
      <c r="AC12" s="8"/>
      <c r="AD12" s="8">
        <v>509</v>
      </c>
      <c r="AE12" s="8">
        <v>2</v>
      </c>
      <c r="AF12" s="8"/>
      <c r="AG12" s="8"/>
      <c r="AH12" s="8">
        <v>34</v>
      </c>
      <c r="AI12" s="8">
        <v>2</v>
      </c>
      <c r="AJ12" s="8"/>
      <c r="AK12" s="8"/>
      <c r="AL12" s="8">
        <v>1669</v>
      </c>
      <c r="AM12" s="8">
        <v>2</v>
      </c>
      <c r="AN12" s="8"/>
      <c r="AO12" s="6"/>
      <c r="AP12" s="6">
        <v>5775</v>
      </c>
      <c r="AQ12" s="6">
        <v>2</v>
      </c>
      <c r="AR12" s="31">
        <f t="shared" si="3"/>
        <v>12</v>
      </c>
      <c r="AS12" s="31">
        <f t="shared" si="0"/>
        <v>20992</v>
      </c>
      <c r="AT12" s="44">
        <f t="shared" si="1"/>
        <v>24</v>
      </c>
      <c r="AU12" s="45">
        <f t="shared" si="2"/>
        <v>41984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</row>
    <row r="13" spans="1:122" s="34" customFormat="1" ht="20.399999999999999" x14ac:dyDescent="0.3">
      <c r="A13" s="46">
        <v>10</v>
      </c>
      <c r="B13" s="19" t="s">
        <v>88</v>
      </c>
      <c r="C13" s="19" t="s">
        <v>89</v>
      </c>
      <c r="D13" s="28"/>
      <c r="E13" s="19" t="s">
        <v>61</v>
      </c>
      <c r="F13" s="28" t="s">
        <v>37</v>
      </c>
      <c r="G13" s="28" t="s">
        <v>38</v>
      </c>
      <c r="H13" s="29" t="s">
        <v>33</v>
      </c>
      <c r="I13" s="29" t="s">
        <v>34</v>
      </c>
      <c r="J13" s="28" t="s">
        <v>118</v>
      </c>
      <c r="K13" s="28" t="s">
        <v>84</v>
      </c>
      <c r="L13" s="28" t="s">
        <v>117</v>
      </c>
      <c r="M13" s="28" t="s">
        <v>39</v>
      </c>
      <c r="N13" s="19" t="s">
        <v>36</v>
      </c>
      <c r="O13" s="28"/>
      <c r="P13" s="7" t="s">
        <v>63</v>
      </c>
      <c r="Q13" s="28">
        <v>1303690028</v>
      </c>
      <c r="R13" s="30">
        <v>44197</v>
      </c>
      <c r="S13" s="30">
        <v>44926</v>
      </c>
      <c r="T13" s="8"/>
      <c r="U13" s="8"/>
      <c r="V13" s="8">
        <v>7287</v>
      </c>
      <c r="W13" s="8">
        <v>2</v>
      </c>
      <c r="X13" s="8"/>
      <c r="Y13" s="8"/>
      <c r="Z13" s="8">
        <v>3947</v>
      </c>
      <c r="AA13" s="8">
        <v>2</v>
      </c>
      <c r="AB13" s="8"/>
      <c r="AC13" s="8"/>
      <c r="AD13" s="8">
        <v>226</v>
      </c>
      <c r="AE13" s="8">
        <v>2</v>
      </c>
      <c r="AF13" s="8"/>
      <c r="AG13" s="8"/>
      <c r="AH13" s="8">
        <v>181</v>
      </c>
      <c r="AI13" s="8">
        <v>2</v>
      </c>
      <c r="AJ13" s="8"/>
      <c r="AK13" s="8"/>
      <c r="AL13" s="8">
        <v>1635</v>
      </c>
      <c r="AM13" s="8">
        <v>2</v>
      </c>
      <c r="AN13" s="8"/>
      <c r="AO13" s="6"/>
      <c r="AP13" s="6">
        <v>5731</v>
      </c>
      <c r="AQ13" s="6">
        <v>2</v>
      </c>
      <c r="AR13" s="31">
        <f t="shared" si="3"/>
        <v>12</v>
      </c>
      <c r="AS13" s="31">
        <f t="shared" si="0"/>
        <v>19007</v>
      </c>
      <c r="AT13" s="44">
        <f t="shared" si="1"/>
        <v>24</v>
      </c>
      <c r="AU13" s="45">
        <f t="shared" si="2"/>
        <v>38014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</row>
    <row r="14" spans="1:122" s="34" customFormat="1" ht="20.399999999999999" x14ac:dyDescent="0.3">
      <c r="A14" s="46">
        <v>11</v>
      </c>
      <c r="B14" s="19" t="s">
        <v>88</v>
      </c>
      <c r="C14" s="19" t="s">
        <v>89</v>
      </c>
      <c r="D14" s="28"/>
      <c r="E14" s="19" t="s">
        <v>64</v>
      </c>
      <c r="F14" s="28" t="s">
        <v>37</v>
      </c>
      <c r="G14" s="28" t="s">
        <v>38</v>
      </c>
      <c r="H14" s="29" t="s">
        <v>33</v>
      </c>
      <c r="I14" s="29" t="s">
        <v>34</v>
      </c>
      <c r="J14" s="28" t="s">
        <v>118</v>
      </c>
      <c r="K14" s="28" t="s">
        <v>84</v>
      </c>
      <c r="L14" s="28" t="s">
        <v>117</v>
      </c>
      <c r="M14" s="28" t="s">
        <v>62</v>
      </c>
      <c r="N14" s="19" t="s">
        <v>36</v>
      </c>
      <c r="O14" s="28"/>
      <c r="P14" s="7" t="s">
        <v>65</v>
      </c>
      <c r="Q14" s="28">
        <v>1303697009</v>
      </c>
      <c r="R14" s="30">
        <v>44197</v>
      </c>
      <c r="S14" s="30">
        <v>44926</v>
      </c>
      <c r="T14" s="8"/>
      <c r="U14" s="8"/>
      <c r="V14" s="8">
        <v>4509</v>
      </c>
      <c r="W14" s="8">
        <v>2</v>
      </c>
      <c r="X14" s="8"/>
      <c r="Y14" s="8"/>
      <c r="Z14" s="8">
        <v>1960</v>
      </c>
      <c r="AA14" s="8">
        <v>2</v>
      </c>
      <c r="AB14" s="8"/>
      <c r="AC14" s="8"/>
      <c r="AD14" s="8">
        <v>690</v>
      </c>
      <c r="AE14" s="8">
        <v>2</v>
      </c>
      <c r="AF14" s="8"/>
      <c r="AG14" s="8"/>
      <c r="AH14" s="8">
        <v>460</v>
      </c>
      <c r="AI14" s="8">
        <v>2</v>
      </c>
      <c r="AJ14" s="8">
        <v>400</v>
      </c>
      <c r="AK14" s="8">
        <v>1</v>
      </c>
      <c r="AL14" s="8">
        <v>494</v>
      </c>
      <c r="AM14" s="8">
        <v>1</v>
      </c>
      <c r="AN14" s="8"/>
      <c r="AO14" s="6"/>
      <c r="AP14" s="6">
        <v>1119</v>
      </c>
      <c r="AQ14" s="6">
        <v>2</v>
      </c>
      <c r="AR14" s="31">
        <f t="shared" si="3"/>
        <v>12</v>
      </c>
      <c r="AS14" s="31">
        <f t="shared" si="0"/>
        <v>9632</v>
      </c>
      <c r="AT14" s="44">
        <f t="shared" si="1"/>
        <v>24</v>
      </c>
      <c r="AU14" s="45">
        <f t="shared" si="2"/>
        <v>19264</v>
      </c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</row>
    <row r="15" spans="1:122" s="34" customFormat="1" ht="20.399999999999999" x14ac:dyDescent="0.3">
      <c r="A15" s="46">
        <v>12</v>
      </c>
      <c r="B15" s="19" t="s">
        <v>88</v>
      </c>
      <c r="C15" s="19" t="s">
        <v>89</v>
      </c>
      <c r="D15" s="28" t="s">
        <v>66</v>
      </c>
      <c r="E15" s="19" t="s">
        <v>67</v>
      </c>
      <c r="F15" s="28" t="s">
        <v>37</v>
      </c>
      <c r="G15" s="28" t="s">
        <v>38</v>
      </c>
      <c r="H15" s="29" t="s">
        <v>33</v>
      </c>
      <c r="I15" s="29" t="s">
        <v>34</v>
      </c>
      <c r="J15" s="28" t="s">
        <v>118</v>
      </c>
      <c r="K15" s="28" t="s">
        <v>84</v>
      </c>
      <c r="L15" s="28" t="s">
        <v>117</v>
      </c>
      <c r="M15" s="28" t="s">
        <v>39</v>
      </c>
      <c r="N15" s="19" t="s">
        <v>36</v>
      </c>
      <c r="O15" s="28"/>
      <c r="P15" s="7" t="s">
        <v>68</v>
      </c>
      <c r="Q15" s="28">
        <v>1303696015</v>
      </c>
      <c r="R15" s="30">
        <v>44197</v>
      </c>
      <c r="S15" s="30">
        <v>44926</v>
      </c>
      <c r="T15" s="8"/>
      <c r="U15" s="8"/>
      <c r="V15" s="8">
        <v>11605</v>
      </c>
      <c r="W15" s="8">
        <v>2</v>
      </c>
      <c r="X15" s="8"/>
      <c r="Y15" s="8"/>
      <c r="Z15" s="8">
        <v>4003</v>
      </c>
      <c r="AA15" s="8">
        <v>2</v>
      </c>
      <c r="AB15" s="8"/>
      <c r="AC15" s="8"/>
      <c r="AD15" s="8">
        <v>1200</v>
      </c>
      <c r="AE15" s="8">
        <v>2</v>
      </c>
      <c r="AF15" s="8"/>
      <c r="AG15" s="8"/>
      <c r="AH15" s="8">
        <v>1007</v>
      </c>
      <c r="AI15" s="8">
        <v>2</v>
      </c>
      <c r="AJ15" s="8"/>
      <c r="AK15" s="8"/>
      <c r="AL15" s="8">
        <v>2618</v>
      </c>
      <c r="AM15" s="8">
        <v>2</v>
      </c>
      <c r="AN15" s="8"/>
      <c r="AO15" s="6"/>
      <c r="AP15" s="6">
        <v>6048</v>
      </c>
      <c r="AQ15" s="6">
        <v>2</v>
      </c>
      <c r="AR15" s="31">
        <f t="shared" si="3"/>
        <v>12</v>
      </c>
      <c r="AS15" s="31">
        <f t="shared" si="0"/>
        <v>26481</v>
      </c>
      <c r="AT15" s="44">
        <f t="shared" si="1"/>
        <v>24</v>
      </c>
      <c r="AU15" s="45">
        <f t="shared" si="2"/>
        <v>52962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</row>
    <row r="16" spans="1:122" s="9" customFormat="1" ht="20.399999999999999" x14ac:dyDescent="0.3">
      <c r="A16" s="46">
        <v>13</v>
      </c>
      <c r="B16" s="19" t="s">
        <v>88</v>
      </c>
      <c r="C16" s="19" t="s">
        <v>89</v>
      </c>
      <c r="D16" s="28"/>
      <c r="E16" s="19" t="s">
        <v>69</v>
      </c>
      <c r="F16" s="28" t="s">
        <v>37</v>
      </c>
      <c r="G16" s="28" t="s">
        <v>38</v>
      </c>
      <c r="H16" s="29" t="s">
        <v>33</v>
      </c>
      <c r="I16" s="29" t="s">
        <v>34</v>
      </c>
      <c r="J16" s="28" t="s">
        <v>118</v>
      </c>
      <c r="K16" s="28" t="s">
        <v>84</v>
      </c>
      <c r="L16" s="28" t="s">
        <v>117</v>
      </c>
      <c r="M16" s="28" t="s">
        <v>39</v>
      </c>
      <c r="N16" s="19" t="s">
        <v>36</v>
      </c>
      <c r="O16" s="28"/>
      <c r="P16" s="7" t="s">
        <v>70</v>
      </c>
      <c r="Q16" s="28">
        <v>1303695093</v>
      </c>
      <c r="R16" s="30">
        <v>44197</v>
      </c>
      <c r="S16" s="30">
        <v>44926</v>
      </c>
      <c r="T16" s="8"/>
      <c r="U16" s="8"/>
      <c r="V16" s="8">
        <v>11121</v>
      </c>
      <c r="W16" s="8">
        <v>2</v>
      </c>
      <c r="X16" s="8"/>
      <c r="Y16" s="8"/>
      <c r="Z16" s="8">
        <v>4819</v>
      </c>
      <c r="AA16" s="8">
        <v>2</v>
      </c>
      <c r="AB16" s="8"/>
      <c r="AC16" s="8"/>
      <c r="AD16" s="8">
        <v>136</v>
      </c>
      <c r="AE16" s="8">
        <v>2</v>
      </c>
      <c r="AF16" s="8"/>
      <c r="AG16" s="8"/>
      <c r="AH16" s="8">
        <v>34</v>
      </c>
      <c r="AI16" s="8">
        <v>2</v>
      </c>
      <c r="AJ16" s="8"/>
      <c r="AK16" s="8"/>
      <c r="AL16" s="8">
        <v>252</v>
      </c>
      <c r="AM16" s="8">
        <v>2</v>
      </c>
      <c r="AN16" s="8"/>
      <c r="AO16" s="6"/>
      <c r="AP16" s="6">
        <v>15197</v>
      </c>
      <c r="AQ16" s="6">
        <v>2</v>
      </c>
      <c r="AR16" s="31">
        <f>SUM(AQ16+AO16+AM16+AK16+AI16+AG16+AE16+AC16+AA16+Y16+W16+U16)</f>
        <v>12</v>
      </c>
      <c r="AS16" s="31">
        <f t="shared" si="0"/>
        <v>31559</v>
      </c>
      <c r="AT16" s="44">
        <f t="shared" si="1"/>
        <v>24</v>
      </c>
      <c r="AU16" s="45">
        <f t="shared" si="2"/>
        <v>63118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</row>
    <row r="17" spans="1:122" s="34" customFormat="1" ht="20.399999999999999" x14ac:dyDescent="0.3">
      <c r="A17" s="46">
        <v>14</v>
      </c>
      <c r="B17" s="19" t="s">
        <v>82</v>
      </c>
      <c r="C17" s="19" t="s">
        <v>89</v>
      </c>
      <c r="D17" s="28" t="s">
        <v>71</v>
      </c>
      <c r="E17" s="19" t="s">
        <v>72</v>
      </c>
      <c r="F17" s="28" t="s">
        <v>37</v>
      </c>
      <c r="G17" s="28" t="s">
        <v>38</v>
      </c>
      <c r="H17" s="29" t="s">
        <v>33</v>
      </c>
      <c r="I17" s="29" t="s">
        <v>34</v>
      </c>
      <c r="J17" s="28" t="s">
        <v>118</v>
      </c>
      <c r="K17" s="28" t="s">
        <v>84</v>
      </c>
      <c r="L17" s="28" t="s">
        <v>117</v>
      </c>
      <c r="M17" s="28" t="s">
        <v>39</v>
      </c>
      <c r="N17" s="19" t="s">
        <v>36</v>
      </c>
      <c r="O17" s="28"/>
      <c r="P17" s="7" t="s">
        <v>73</v>
      </c>
      <c r="Q17" s="28">
        <v>1303688010</v>
      </c>
      <c r="R17" s="30">
        <v>44197</v>
      </c>
      <c r="S17" s="30">
        <v>44926</v>
      </c>
      <c r="T17" s="8"/>
      <c r="U17" s="8"/>
      <c r="V17" s="8">
        <v>6308</v>
      </c>
      <c r="W17" s="8">
        <v>2</v>
      </c>
      <c r="X17" s="8"/>
      <c r="Y17" s="8"/>
      <c r="Z17" s="8">
        <v>3611</v>
      </c>
      <c r="AA17" s="8">
        <v>2</v>
      </c>
      <c r="AB17" s="8"/>
      <c r="AC17" s="8"/>
      <c r="AD17" s="8">
        <v>57</v>
      </c>
      <c r="AE17" s="8">
        <v>2</v>
      </c>
      <c r="AF17" s="8"/>
      <c r="AG17" s="8"/>
      <c r="AH17" s="8">
        <v>45</v>
      </c>
      <c r="AI17" s="8">
        <v>2</v>
      </c>
      <c r="AJ17" s="8"/>
      <c r="AK17" s="8"/>
      <c r="AL17" s="8">
        <v>137</v>
      </c>
      <c r="AM17" s="8">
        <v>2</v>
      </c>
      <c r="AN17" s="8"/>
      <c r="AO17" s="6"/>
      <c r="AP17" s="6">
        <v>3701</v>
      </c>
      <c r="AQ17" s="6">
        <v>2</v>
      </c>
      <c r="AR17" s="31">
        <f t="shared" si="3"/>
        <v>12</v>
      </c>
      <c r="AS17" s="31">
        <f t="shared" si="0"/>
        <v>13859</v>
      </c>
      <c r="AT17" s="44">
        <f t="shared" si="1"/>
        <v>24</v>
      </c>
      <c r="AU17" s="45">
        <f t="shared" si="2"/>
        <v>27718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</row>
    <row r="18" spans="1:122" s="34" customFormat="1" ht="20.399999999999999" x14ac:dyDescent="0.3">
      <c r="A18" s="46">
        <v>15</v>
      </c>
      <c r="B18" s="19" t="s">
        <v>82</v>
      </c>
      <c r="C18" s="19" t="s">
        <v>89</v>
      </c>
      <c r="D18" s="28"/>
      <c r="E18" s="19" t="s">
        <v>74</v>
      </c>
      <c r="F18" s="28" t="s">
        <v>37</v>
      </c>
      <c r="G18" s="28" t="s">
        <v>38</v>
      </c>
      <c r="H18" s="29" t="s">
        <v>33</v>
      </c>
      <c r="I18" s="29" t="s">
        <v>34</v>
      </c>
      <c r="J18" s="28" t="s">
        <v>118</v>
      </c>
      <c r="K18" s="28" t="s">
        <v>84</v>
      </c>
      <c r="L18" s="28" t="s">
        <v>117</v>
      </c>
      <c r="M18" s="28" t="s">
        <v>39</v>
      </c>
      <c r="N18" s="19" t="s">
        <v>36</v>
      </c>
      <c r="O18" s="28"/>
      <c r="P18" s="7" t="s">
        <v>75</v>
      </c>
      <c r="Q18" s="28">
        <v>1303693068</v>
      </c>
      <c r="R18" s="30">
        <v>44197</v>
      </c>
      <c r="S18" s="30">
        <v>44926</v>
      </c>
      <c r="T18" s="8"/>
      <c r="U18" s="8"/>
      <c r="V18" s="8">
        <v>6792</v>
      </c>
      <c r="W18" s="8">
        <v>2</v>
      </c>
      <c r="X18" s="8"/>
      <c r="Y18" s="8"/>
      <c r="Z18" s="8">
        <v>1129</v>
      </c>
      <c r="AA18" s="8">
        <v>2</v>
      </c>
      <c r="AB18" s="8"/>
      <c r="AC18" s="8"/>
      <c r="AD18" s="8">
        <v>91</v>
      </c>
      <c r="AE18" s="8">
        <v>2</v>
      </c>
      <c r="AF18" s="8"/>
      <c r="AG18" s="8"/>
      <c r="AH18" s="8">
        <v>328</v>
      </c>
      <c r="AI18" s="8">
        <v>2</v>
      </c>
      <c r="AJ18" s="8"/>
      <c r="AK18" s="8"/>
      <c r="AL18" s="8">
        <v>800</v>
      </c>
      <c r="AM18" s="8">
        <v>2</v>
      </c>
      <c r="AN18" s="8"/>
      <c r="AO18" s="6"/>
      <c r="AP18" s="6">
        <v>2140</v>
      </c>
      <c r="AQ18" s="6">
        <v>2</v>
      </c>
      <c r="AR18" s="31">
        <f t="shared" si="3"/>
        <v>12</v>
      </c>
      <c r="AS18" s="31">
        <f t="shared" si="0"/>
        <v>11280</v>
      </c>
      <c r="AT18" s="44">
        <f t="shared" si="1"/>
        <v>24</v>
      </c>
      <c r="AU18" s="45">
        <f t="shared" si="2"/>
        <v>22560</v>
      </c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</row>
    <row r="19" spans="1:122" ht="30.6" x14ac:dyDescent="0.3">
      <c r="A19" s="46">
        <v>16</v>
      </c>
      <c r="B19" s="19" t="s">
        <v>82</v>
      </c>
      <c r="C19" s="19" t="s">
        <v>92</v>
      </c>
      <c r="D19" s="28"/>
      <c r="E19" s="19" t="s">
        <v>76</v>
      </c>
      <c r="F19" s="28" t="s">
        <v>78</v>
      </c>
      <c r="G19" s="28" t="s">
        <v>77</v>
      </c>
      <c r="H19" s="29" t="s">
        <v>33</v>
      </c>
      <c r="I19" s="29" t="s">
        <v>34</v>
      </c>
      <c r="J19" s="28" t="s">
        <v>118</v>
      </c>
      <c r="K19" s="28" t="s">
        <v>84</v>
      </c>
      <c r="L19" s="28" t="s">
        <v>117</v>
      </c>
      <c r="M19" s="28" t="s">
        <v>39</v>
      </c>
      <c r="N19" s="19" t="s">
        <v>36</v>
      </c>
      <c r="O19" s="28"/>
      <c r="P19" s="7">
        <v>26297709</v>
      </c>
      <c r="Q19" s="28">
        <v>1303697055</v>
      </c>
      <c r="R19" s="30">
        <v>44197</v>
      </c>
      <c r="S19" s="30">
        <v>44926</v>
      </c>
      <c r="T19" s="8"/>
      <c r="U19" s="8"/>
      <c r="V19" s="8">
        <v>12864</v>
      </c>
      <c r="W19" s="8">
        <v>2</v>
      </c>
      <c r="X19" s="8"/>
      <c r="Y19" s="8"/>
      <c r="Z19" s="8">
        <v>5635</v>
      </c>
      <c r="AA19" s="8">
        <v>2</v>
      </c>
      <c r="AB19" s="8"/>
      <c r="AC19" s="8"/>
      <c r="AD19" s="8">
        <v>1188</v>
      </c>
      <c r="AE19" s="8">
        <v>2</v>
      </c>
      <c r="AF19" s="8"/>
      <c r="AG19" s="8"/>
      <c r="AH19" s="8">
        <v>0</v>
      </c>
      <c r="AI19" s="8">
        <v>2</v>
      </c>
      <c r="AJ19" s="8"/>
      <c r="AK19" s="8"/>
      <c r="AL19" s="8">
        <v>2584</v>
      </c>
      <c r="AM19" s="8">
        <v>2</v>
      </c>
      <c r="AN19" s="8"/>
      <c r="AO19" s="6"/>
      <c r="AP19" s="6">
        <v>8024</v>
      </c>
      <c r="AQ19" s="6">
        <v>2</v>
      </c>
      <c r="AR19" s="31">
        <f t="shared" si="3"/>
        <v>12</v>
      </c>
      <c r="AS19" s="31">
        <f t="shared" si="0"/>
        <v>30295</v>
      </c>
      <c r="AT19" s="44">
        <f t="shared" si="1"/>
        <v>24</v>
      </c>
      <c r="AU19" s="45">
        <f t="shared" si="2"/>
        <v>60590</v>
      </c>
    </row>
    <row r="20" spans="1:122" s="9" customFormat="1" ht="30.6" x14ac:dyDescent="0.3">
      <c r="A20" s="46">
        <v>17</v>
      </c>
      <c r="B20" s="19" t="s">
        <v>82</v>
      </c>
      <c r="C20" s="19" t="s">
        <v>93</v>
      </c>
      <c r="D20" s="28"/>
      <c r="E20" s="19" t="s">
        <v>83</v>
      </c>
      <c r="F20" s="28" t="s">
        <v>78</v>
      </c>
      <c r="G20" s="28" t="s">
        <v>77</v>
      </c>
      <c r="H20" s="29" t="s">
        <v>33</v>
      </c>
      <c r="I20" s="29" t="s">
        <v>34</v>
      </c>
      <c r="J20" s="28" t="s">
        <v>118</v>
      </c>
      <c r="K20" s="28" t="s">
        <v>84</v>
      </c>
      <c r="L20" s="28" t="s">
        <v>117</v>
      </c>
      <c r="M20" s="28" t="s">
        <v>35</v>
      </c>
      <c r="N20" s="19" t="s">
        <v>36</v>
      </c>
      <c r="O20" s="28">
        <v>132</v>
      </c>
      <c r="P20" s="7" t="s">
        <v>79</v>
      </c>
      <c r="Q20" s="28" t="s">
        <v>102</v>
      </c>
      <c r="R20" s="30">
        <v>44197</v>
      </c>
      <c r="S20" s="30">
        <v>44926</v>
      </c>
      <c r="T20" s="8">
        <v>42019</v>
      </c>
      <c r="U20" s="8">
        <v>1</v>
      </c>
      <c r="V20" s="8">
        <v>27921</v>
      </c>
      <c r="W20" s="8">
        <v>1</v>
      </c>
      <c r="X20" s="8">
        <v>15761</v>
      </c>
      <c r="Y20" s="8">
        <v>1</v>
      </c>
      <c r="Z20" s="8">
        <v>7811</v>
      </c>
      <c r="AA20" s="8">
        <v>1</v>
      </c>
      <c r="AB20" s="8">
        <v>3819</v>
      </c>
      <c r="AC20" s="8">
        <v>1</v>
      </c>
      <c r="AD20" s="8">
        <v>429</v>
      </c>
      <c r="AE20" s="8">
        <v>1</v>
      </c>
      <c r="AF20" s="8">
        <v>0</v>
      </c>
      <c r="AG20" s="8">
        <v>1</v>
      </c>
      <c r="AH20" s="8">
        <v>0</v>
      </c>
      <c r="AI20" s="8">
        <v>1</v>
      </c>
      <c r="AJ20" s="8">
        <v>2564</v>
      </c>
      <c r="AK20" s="8">
        <v>1</v>
      </c>
      <c r="AL20" s="8">
        <v>9181</v>
      </c>
      <c r="AM20" s="8">
        <v>1</v>
      </c>
      <c r="AN20" s="8">
        <v>21567</v>
      </c>
      <c r="AO20" s="6">
        <v>1</v>
      </c>
      <c r="AP20" s="6">
        <v>28538</v>
      </c>
      <c r="AQ20" s="6">
        <v>1</v>
      </c>
      <c r="AR20" s="31">
        <f t="shared" si="3"/>
        <v>12</v>
      </c>
      <c r="AS20" s="31">
        <f t="shared" si="0"/>
        <v>159610</v>
      </c>
      <c r="AT20" s="44">
        <f t="shared" si="1"/>
        <v>24</v>
      </c>
      <c r="AU20" s="45">
        <f t="shared" si="2"/>
        <v>319220</v>
      </c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</row>
    <row r="21" spans="1:122" ht="41.25" customHeight="1" x14ac:dyDescent="0.3">
      <c r="A21" s="46">
        <v>18</v>
      </c>
      <c r="B21" s="19" t="s">
        <v>87</v>
      </c>
      <c r="C21" s="19" t="s">
        <v>91</v>
      </c>
      <c r="D21" s="28"/>
      <c r="E21" s="19" t="s">
        <v>100</v>
      </c>
      <c r="F21" s="28" t="s">
        <v>37</v>
      </c>
      <c r="G21" s="28" t="s">
        <v>38</v>
      </c>
      <c r="H21" s="29" t="s">
        <v>33</v>
      </c>
      <c r="I21" s="29" t="s">
        <v>34</v>
      </c>
      <c r="J21" s="28" t="s">
        <v>118</v>
      </c>
      <c r="K21" s="28" t="s">
        <v>84</v>
      </c>
      <c r="L21" s="28" t="s">
        <v>117</v>
      </c>
      <c r="M21" s="28" t="s">
        <v>39</v>
      </c>
      <c r="N21" s="19" t="s">
        <v>36</v>
      </c>
      <c r="O21" s="28"/>
      <c r="P21" s="7" t="s">
        <v>80</v>
      </c>
      <c r="Q21" s="28">
        <v>1303681042</v>
      </c>
      <c r="R21" s="30">
        <v>44197</v>
      </c>
      <c r="S21" s="30">
        <v>44926</v>
      </c>
      <c r="T21" s="8"/>
      <c r="U21" s="8"/>
      <c r="V21" s="8">
        <v>3677</v>
      </c>
      <c r="W21" s="8">
        <v>2</v>
      </c>
      <c r="X21" s="8"/>
      <c r="Y21" s="8"/>
      <c r="Z21" s="8">
        <v>4220</v>
      </c>
      <c r="AA21" s="8">
        <v>2</v>
      </c>
      <c r="AB21" s="8"/>
      <c r="AC21" s="8"/>
      <c r="AD21" s="8">
        <v>3520</v>
      </c>
      <c r="AE21" s="8">
        <v>2</v>
      </c>
      <c r="AF21" s="8"/>
      <c r="AG21" s="8"/>
      <c r="AH21" s="8">
        <v>939</v>
      </c>
      <c r="AI21" s="8">
        <v>2</v>
      </c>
      <c r="AJ21" s="8"/>
      <c r="AK21" s="8"/>
      <c r="AL21" s="8">
        <v>4699</v>
      </c>
      <c r="AM21" s="8">
        <v>2</v>
      </c>
      <c r="AN21" s="8"/>
      <c r="AO21" s="6"/>
      <c r="AP21" s="6">
        <v>3756</v>
      </c>
      <c r="AQ21" s="6">
        <v>2</v>
      </c>
      <c r="AR21" s="31">
        <f t="shared" si="3"/>
        <v>12</v>
      </c>
      <c r="AS21" s="31">
        <f t="shared" si="0"/>
        <v>20811</v>
      </c>
      <c r="AT21" s="44">
        <f t="shared" si="1"/>
        <v>24</v>
      </c>
      <c r="AU21" s="45">
        <f t="shared" si="2"/>
        <v>41622</v>
      </c>
    </row>
    <row r="22" spans="1:122" ht="30.6" x14ac:dyDescent="0.3">
      <c r="A22" s="46">
        <v>19</v>
      </c>
      <c r="B22" s="19" t="s">
        <v>87</v>
      </c>
      <c r="C22" s="19" t="s">
        <v>91</v>
      </c>
      <c r="D22" s="28"/>
      <c r="E22" s="19" t="s">
        <v>100</v>
      </c>
      <c r="F22" s="28" t="s">
        <v>37</v>
      </c>
      <c r="G22" s="28" t="s">
        <v>38</v>
      </c>
      <c r="H22" s="29" t="s">
        <v>33</v>
      </c>
      <c r="I22" s="29" t="s">
        <v>34</v>
      </c>
      <c r="J22" s="28" t="s">
        <v>118</v>
      </c>
      <c r="K22" s="28" t="s">
        <v>84</v>
      </c>
      <c r="L22" s="28" t="s">
        <v>117</v>
      </c>
      <c r="M22" s="28" t="s">
        <v>35</v>
      </c>
      <c r="N22" s="19" t="s">
        <v>36</v>
      </c>
      <c r="O22" s="28">
        <v>329</v>
      </c>
      <c r="P22" s="7">
        <v>1169</v>
      </c>
      <c r="Q22" s="28" t="s">
        <v>103</v>
      </c>
      <c r="R22" s="30">
        <v>44197</v>
      </c>
      <c r="S22" s="30">
        <v>44926</v>
      </c>
      <c r="T22" s="8">
        <v>124864</v>
      </c>
      <c r="U22" s="8">
        <v>1</v>
      </c>
      <c r="V22" s="8">
        <v>84562</v>
      </c>
      <c r="W22" s="8">
        <v>1</v>
      </c>
      <c r="X22" s="8">
        <v>73569</v>
      </c>
      <c r="Y22" s="8">
        <v>1</v>
      </c>
      <c r="Z22" s="8">
        <v>25310</v>
      </c>
      <c r="AA22" s="8">
        <v>1</v>
      </c>
      <c r="AB22" s="8">
        <v>19235</v>
      </c>
      <c r="AC22" s="8">
        <v>1</v>
      </c>
      <c r="AD22" s="8">
        <v>2073</v>
      </c>
      <c r="AE22" s="8">
        <v>1</v>
      </c>
      <c r="AF22" s="8">
        <v>2864</v>
      </c>
      <c r="AG22" s="8">
        <v>1</v>
      </c>
      <c r="AH22" s="8">
        <v>2748</v>
      </c>
      <c r="AI22" s="8">
        <v>1</v>
      </c>
      <c r="AJ22" s="8">
        <v>3606</v>
      </c>
      <c r="AK22" s="8">
        <v>1</v>
      </c>
      <c r="AL22" s="8">
        <v>34295</v>
      </c>
      <c r="AM22" s="8">
        <v>1</v>
      </c>
      <c r="AN22" s="8">
        <v>56242</v>
      </c>
      <c r="AO22" s="6">
        <v>1</v>
      </c>
      <c r="AP22" s="6">
        <v>91993</v>
      </c>
      <c r="AQ22" s="6">
        <v>1</v>
      </c>
      <c r="AR22" s="31">
        <f t="shared" si="3"/>
        <v>12</v>
      </c>
      <c r="AS22" s="31">
        <f t="shared" si="0"/>
        <v>521361</v>
      </c>
      <c r="AT22" s="44">
        <f t="shared" si="1"/>
        <v>24</v>
      </c>
      <c r="AU22" s="45">
        <f>AS22*2</f>
        <v>1042722</v>
      </c>
    </row>
    <row r="23" spans="1:122" s="33" customFormat="1" ht="20.399999999999999" x14ac:dyDescent="0.3">
      <c r="A23" s="46">
        <v>20</v>
      </c>
      <c r="B23" s="19" t="s">
        <v>85</v>
      </c>
      <c r="C23" s="19" t="s">
        <v>86</v>
      </c>
      <c r="D23" s="28"/>
      <c r="E23" s="19" t="s">
        <v>101</v>
      </c>
      <c r="F23" s="28" t="s">
        <v>37</v>
      </c>
      <c r="G23" s="28" t="s">
        <v>38</v>
      </c>
      <c r="H23" s="29" t="s">
        <v>33</v>
      </c>
      <c r="I23" s="29" t="s">
        <v>34</v>
      </c>
      <c r="J23" s="28" t="s">
        <v>118</v>
      </c>
      <c r="K23" s="28" t="s">
        <v>84</v>
      </c>
      <c r="L23" s="28" t="s">
        <v>117</v>
      </c>
      <c r="M23" s="28" t="s">
        <v>39</v>
      </c>
      <c r="N23" s="19" t="s">
        <v>36</v>
      </c>
      <c r="O23" s="28"/>
      <c r="P23" s="7" t="s">
        <v>40</v>
      </c>
      <c r="Q23" s="28">
        <v>1303685003</v>
      </c>
      <c r="R23" s="30">
        <v>44197</v>
      </c>
      <c r="S23" s="30">
        <v>44926</v>
      </c>
      <c r="T23" s="8"/>
      <c r="U23" s="8"/>
      <c r="V23" s="8">
        <v>5982</v>
      </c>
      <c r="W23" s="8">
        <v>2</v>
      </c>
      <c r="X23" s="8"/>
      <c r="Y23" s="8"/>
      <c r="Z23" s="8">
        <v>2113</v>
      </c>
      <c r="AA23" s="8">
        <v>2</v>
      </c>
      <c r="AB23" s="8"/>
      <c r="AC23" s="8"/>
      <c r="AD23" s="8">
        <v>170</v>
      </c>
      <c r="AE23" s="8">
        <v>2</v>
      </c>
      <c r="AF23" s="8"/>
      <c r="AG23" s="8"/>
      <c r="AH23" s="8">
        <v>0</v>
      </c>
      <c r="AI23" s="8">
        <v>2</v>
      </c>
      <c r="AJ23" s="8"/>
      <c r="AK23" s="8"/>
      <c r="AL23" s="8">
        <v>0</v>
      </c>
      <c r="AM23" s="8">
        <v>2</v>
      </c>
      <c r="AN23" s="8"/>
      <c r="AO23" s="6"/>
      <c r="AP23" s="52">
        <v>4280</v>
      </c>
      <c r="AQ23" s="52">
        <v>2</v>
      </c>
      <c r="AR23" s="31">
        <f t="shared" si="3"/>
        <v>12</v>
      </c>
      <c r="AS23" s="31">
        <f t="shared" si="0"/>
        <v>12545</v>
      </c>
      <c r="AT23" s="44">
        <f t="shared" si="1"/>
        <v>24</v>
      </c>
      <c r="AU23" s="45">
        <f t="shared" si="2"/>
        <v>25090</v>
      </c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</row>
    <row r="24" spans="1:122" ht="20.399999999999999" x14ac:dyDescent="0.3">
      <c r="A24" s="46">
        <v>21</v>
      </c>
      <c r="B24" s="19" t="s">
        <v>85</v>
      </c>
      <c r="C24" s="19" t="s">
        <v>86</v>
      </c>
      <c r="D24" s="28"/>
      <c r="E24" s="19" t="s">
        <v>101</v>
      </c>
      <c r="F24" s="28" t="s">
        <v>37</v>
      </c>
      <c r="G24" s="28" t="s">
        <v>38</v>
      </c>
      <c r="H24" s="29" t="s">
        <v>33</v>
      </c>
      <c r="I24" s="29" t="s">
        <v>34</v>
      </c>
      <c r="J24" s="28" t="s">
        <v>118</v>
      </c>
      <c r="K24" s="28" t="s">
        <v>84</v>
      </c>
      <c r="L24" s="28" t="s">
        <v>117</v>
      </c>
      <c r="M24" s="28" t="s">
        <v>43</v>
      </c>
      <c r="N24" s="19" t="s">
        <v>36</v>
      </c>
      <c r="O24" s="28"/>
      <c r="P24" s="7">
        <v>1405083</v>
      </c>
      <c r="Q24" s="28">
        <v>1303685004</v>
      </c>
      <c r="R24" s="30">
        <v>44197</v>
      </c>
      <c r="S24" s="30">
        <v>44926</v>
      </c>
      <c r="T24" s="51">
        <v>23242</v>
      </c>
      <c r="U24" s="51">
        <v>1</v>
      </c>
      <c r="V24" s="8">
        <v>38891</v>
      </c>
      <c r="W24" s="8">
        <v>1</v>
      </c>
      <c r="X24" s="8">
        <v>14449</v>
      </c>
      <c r="Y24" s="8">
        <v>1</v>
      </c>
      <c r="Z24" s="8">
        <v>7028</v>
      </c>
      <c r="AA24" s="8">
        <v>1</v>
      </c>
      <c r="AB24" s="8">
        <v>3372</v>
      </c>
      <c r="AC24" s="8">
        <v>1</v>
      </c>
      <c r="AD24" s="8">
        <v>161</v>
      </c>
      <c r="AE24" s="8">
        <v>1</v>
      </c>
      <c r="AF24" s="8">
        <v>78</v>
      </c>
      <c r="AG24" s="8">
        <v>1</v>
      </c>
      <c r="AH24" s="8">
        <v>113</v>
      </c>
      <c r="AI24" s="8">
        <v>1</v>
      </c>
      <c r="AJ24" s="8">
        <v>1557</v>
      </c>
      <c r="AK24" s="8">
        <v>1</v>
      </c>
      <c r="AL24" s="8">
        <v>8162</v>
      </c>
      <c r="AM24" s="8">
        <v>1</v>
      </c>
      <c r="AN24" s="8">
        <v>11017</v>
      </c>
      <c r="AO24" s="6">
        <v>1</v>
      </c>
      <c r="AP24" s="6">
        <v>18855</v>
      </c>
      <c r="AQ24" s="6">
        <v>1</v>
      </c>
      <c r="AR24" s="31">
        <f t="shared" si="3"/>
        <v>12</v>
      </c>
      <c r="AS24" s="31">
        <f t="shared" si="0"/>
        <v>126925</v>
      </c>
      <c r="AT24" s="44">
        <f t="shared" si="1"/>
        <v>24</v>
      </c>
      <c r="AU24" s="45">
        <f t="shared" si="2"/>
        <v>253850</v>
      </c>
    </row>
    <row r="25" spans="1:122" ht="20.399999999999999" x14ac:dyDescent="0.3">
      <c r="A25" s="46">
        <v>22</v>
      </c>
      <c r="B25" s="19" t="s">
        <v>85</v>
      </c>
      <c r="C25" s="19" t="s">
        <v>86</v>
      </c>
      <c r="D25" s="28"/>
      <c r="E25" s="19" t="s">
        <v>101</v>
      </c>
      <c r="F25" s="28" t="s">
        <v>37</v>
      </c>
      <c r="G25" s="28" t="s">
        <v>38</v>
      </c>
      <c r="H25" s="29" t="s">
        <v>33</v>
      </c>
      <c r="I25" s="29" t="s">
        <v>34</v>
      </c>
      <c r="J25" s="28" t="s">
        <v>118</v>
      </c>
      <c r="K25" s="28" t="s">
        <v>84</v>
      </c>
      <c r="L25" s="28" t="s">
        <v>117</v>
      </c>
      <c r="M25" s="28" t="s">
        <v>59</v>
      </c>
      <c r="N25" s="19" t="s">
        <v>36</v>
      </c>
      <c r="O25" s="28"/>
      <c r="P25" s="7" t="s">
        <v>60</v>
      </c>
      <c r="Q25" s="28">
        <v>1303685005</v>
      </c>
      <c r="R25" s="30">
        <v>44197</v>
      </c>
      <c r="S25" s="30">
        <v>44926</v>
      </c>
      <c r="T25" s="8"/>
      <c r="U25" s="8"/>
      <c r="V25" s="8">
        <v>11</v>
      </c>
      <c r="W25" s="8">
        <v>2</v>
      </c>
      <c r="X25" s="8">
        <v>18</v>
      </c>
      <c r="Y25" s="8">
        <v>1</v>
      </c>
      <c r="Z25" s="8">
        <v>17</v>
      </c>
      <c r="AA25" s="8">
        <v>1</v>
      </c>
      <c r="AB25" s="8">
        <v>10</v>
      </c>
      <c r="AC25" s="8">
        <v>1</v>
      </c>
      <c r="AD25" s="8">
        <v>10</v>
      </c>
      <c r="AE25" s="8">
        <v>1</v>
      </c>
      <c r="AF25" s="8">
        <v>5</v>
      </c>
      <c r="AG25" s="8">
        <v>1</v>
      </c>
      <c r="AH25" s="8">
        <v>5</v>
      </c>
      <c r="AI25" s="8">
        <v>1</v>
      </c>
      <c r="AJ25" s="8">
        <v>7</v>
      </c>
      <c r="AK25" s="8">
        <v>1</v>
      </c>
      <c r="AL25" s="8">
        <v>8</v>
      </c>
      <c r="AM25" s="8">
        <v>1</v>
      </c>
      <c r="AN25" s="8">
        <v>5</v>
      </c>
      <c r="AO25" s="6">
        <v>1</v>
      </c>
      <c r="AP25" s="6">
        <v>6</v>
      </c>
      <c r="AQ25" s="6">
        <v>1</v>
      </c>
      <c r="AR25" s="31">
        <f t="shared" si="3"/>
        <v>12</v>
      </c>
      <c r="AS25" s="31">
        <f t="shared" si="0"/>
        <v>102</v>
      </c>
      <c r="AT25" s="44">
        <f t="shared" si="1"/>
        <v>24</v>
      </c>
      <c r="AU25" s="45">
        <f t="shared" si="2"/>
        <v>204</v>
      </c>
    </row>
    <row r="26" spans="1:122" ht="18.75" customHeight="1" x14ac:dyDescent="0.3">
      <c r="A26" s="10"/>
      <c r="B26" s="11"/>
      <c r="C26" s="15"/>
      <c r="D26" s="12"/>
      <c r="E26" s="11"/>
      <c r="F26" s="12"/>
      <c r="G26" s="12"/>
      <c r="H26" s="13"/>
      <c r="I26" s="13"/>
      <c r="J26" s="12"/>
      <c r="K26" s="12"/>
      <c r="L26" s="12"/>
      <c r="M26" s="12"/>
      <c r="N26" s="11"/>
      <c r="O26" s="12"/>
      <c r="P26" s="14"/>
      <c r="Q26" s="12"/>
      <c r="R26" s="12"/>
      <c r="S26" s="12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35" t="s">
        <v>104</v>
      </c>
      <c r="AR26" s="65">
        <f>SUM(AS4:AS25)</f>
        <v>1316388</v>
      </c>
      <c r="AS26" s="65"/>
      <c r="AT26" s="57">
        <f>SUM(AU4:AU25)</f>
        <v>2632776</v>
      </c>
      <c r="AU26" s="57"/>
    </row>
    <row r="27" spans="1:122" x14ac:dyDescent="0.3">
      <c r="A27" s="10"/>
      <c r="B27" s="3"/>
      <c r="C27" s="11"/>
      <c r="D27" s="12"/>
      <c r="E27" s="11"/>
      <c r="F27" s="12"/>
      <c r="G27" s="12"/>
      <c r="H27" s="13"/>
      <c r="I27" s="13"/>
      <c r="J27" s="12"/>
      <c r="K27" s="12"/>
      <c r="L27" s="12"/>
      <c r="M27" s="12"/>
      <c r="N27" s="11"/>
      <c r="O27" s="12"/>
      <c r="P27" s="14"/>
      <c r="Q27" s="12"/>
      <c r="R27" s="12"/>
      <c r="S27" s="12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  <c r="AS27" s="18"/>
    </row>
    <row r="28" spans="1:122" x14ac:dyDescent="0.3">
      <c r="A28" s="10"/>
      <c r="B28" s="20"/>
      <c r="C28" s="11"/>
      <c r="D28" s="12"/>
      <c r="E28" s="11"/>
      <c r="F28" s="12"/>
      <c r="G28" s="12"/>
      <c r="H28" s="13"/>
      <c r="I28" s="13"/>
      <c r="J28" s="12"/>
      <c r="K28" s="12"/>
      <c r="L28" s="12"/>
      <c r="M28" s="12"/>
      <c r="N28" s="11"/>
      <c r="O28" s="12"/>
      <c r="P28" s="12"/>
      <c r="Q28" s="12"/>
      <c r="R28" s="12"/>
      <c r="S28" s="12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17"/>
      <c r="AS28" s="18"/>
      <c r="AU28" s="54"/>
    </row>
    <row r="29" spans="1:122" x14ac:dyDescent="0.3">
      <c r="A29" s="22"/>
      <c r="B29" s="43" t="s">
        <v>114</v>
      </c>
      <c r="C29" s="23"/>
      <c r="D29" s="24"/>
      <c r="E29" s="23"/>
      <c r="F29" s="24"/>
      <c r="G29" s="24"/>
      <c r="H29" s="22"/>
      <c r="I29" s="22"/>
      <c r="J29" s="24"/>
      <c r="K29" s="24"/>
      <c r="L29" s="24"/>
      <c r="M29" s="24"/>
      <c r="N29" s="23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6"/>
      <c r="AS29" s="26"/>
    </row>
    <row r="30" spans="1:122" x14ac:dyDescent="0.3">
      <c r="A30" s="22"/>
      <c r="B30" s="23"/>
      <c r="C30" s="23"/>
      <c r="D30" s="24"/>
      <c r="E30" s="23"/>
      <c r="F30" s="24"/>
      <c r="G30" s="24"/>
      <c r="H30" s="22"/>
      <c r="I30" s="22"/>
      <c r="J30" s="24"/>
      <c r="K30" s="24"/>
      <c r="L30" s="24"/>
      <c r="M30" s="24"/>
      <c r="N30" s="23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6"/>
    </row>
    <row r="31" spans="1:122" ht="61.2" x14ac:dyDescent="0.3">
      <c r="A31" s="36" t="s">
        <v>105</v>
      </c>
      <c r="B31" s="36" t="s">
        <v>95</v>
      </c>
      <c r="C31" s="36" t="s">
        <v>96</v>
      </c>
      <c r="D31" s="36" t="s">
        <v>106</v>
      </c>
      <c r="E31" s="36" t="s">
        <v>8</v>
      </c>
      <c r="F31" s="36" t="s">
        <v>97</v>
      </c>
      <c r="G31" s="36" t="s">
        <v>98</v>
      </c>
      <c r="H31" s="36" t="s">
        <v>122</v>
      </c>
      <c r="I31" s="55" t="s">
        <v>123</v>
      </c>
      <c r="J31" s="24"/>
      <c r="K31" s="24"/>
      <c r="L31" s="24"/>
      <c r="M31" s="24"/>
      <c r="N31" s="23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26"/>
    </row>
    <row r="32" spans="1:122" x14ac:dyDescent="0.3">
      <c r="A32" s="37">
        <v>1</v>
      </c>
      <c r="B32" s="37" t="s">
        <v>107</v>
      </c>
      <c r="C32" s="38">
        <v>2</v>
      </c>
      <c r="D32" s="38">
        <v>24</v>
      </c>
      <c r="E32" s="38" t="s">
        <v>108</v>
      </c>
      <c r="F32" s="39">
        <v>461</v>
      </c>
      <c r="G32" s="39">
        <f>365*2*24*F32</f>
        <v>8076720</v>
      </c>
      <c r="H32" s="39">
        <v>1361942</v>
      </c>
      <c r="I32" s="40">
        <f>ROUND(H32*0.2,0)</f>
        <v>272388</v>
      </c>
      <c r="J32" s="24"/>
      <c r="K32" s="24"/>
      <c r="L32" s="24"/>
      <c r="M32" s="24"/>
      <c r="N32" s="23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6"/>
      <c r="AS32" s="26"/>
    </row>
    <row r="33" spans="1:45" x14ac:dyDescent="0.3">
      <c r="A33" s="37">
        <v>2</v>
      </c>
      <c r="B33" s="37" t="s">
        <v>109</v>
      </c>
      <c r="C33" s="38">
        <v>2</v>
      </c>
      <c r="D33" s="38">
        <v>24</v>
      </c>
      <c r="E33" s="38" t="s">
        <v>108</v>
      </c>
      <c r="F33" s="39"/>
      <c r="G33" s="39"/>
      <c r="H33" s="39">
        <v>501270</v>
      </c>
      <c r="I33" s="40">
        <f t="shared" ref="I33:I36" si="4">ROUND(H33*0.2,0)</f>
        <v>100254</v>
      </c>
      <c r="J33" s="24"/>
      <c r="K33" s="24"/>
      <c r="L33" s="24"/>
      <c r="M33" s="24"/>
      <c r="N33" s="23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6"/>
      <c r="AS33" s="26"/>
    </row>
    <row r="34" spans="1:45" x14ac:dyDescent="0.3">
      <c r="A34" s="37">
        <v>3</v>
      </c>
      <c r="B34" s="37" t="s">
        <v>110</v>
      </c>
      <c r="C34" s="38">
        <v>15</v>
      </c>
      <c r="D34" s="38">
        <v>24</v>
      </c>
      <c r="E34" s="38" t="s">
        <v>108</v>
      </c>
      <c r="F34" s="39"/>
      <c r="G34" s="39"/>
      <c r="H34" s="39">
        <v>737428</v>
      </c>
      <c r="I34" s="40">
        <f t="shared" si="4"/>
        <v>147486</v>
      </c>
      <c r="J34" s="24"/>
      <c r="K34" s="24"/>
      <c r="L34" s="24"/>
      <c r="M34" s="24"/>
      <c r="N34" s="23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AS34" s="26"/>
    </row>
    <row r="35" spans="1:45" x14ac:dyDescent="0.3">
      <c r="A35" s="37">
        <v>4</v>
      </c>
      <c r="B35" s="37" t="s">
        <v>111</v>
      </c>
      <c r="C35" s="38">
        <v>2</v>
      </c>
      <c r="D35" s="38">
        <v>24</v>
      </c>
      <c r="E35" s="38" t="s">
        <v>108</v>
      </c>
      <c r="F35" s="39"/>
      <c r="G35" s="38"/>
      <c r="H35" s="39">
        <v>31932</v>
      </c>
      <c r="I35" s="40">
        <f t="shared" si="4"/>
        <v>6386</v>
      </c>
    </row>
    <row r="36" spans="1:45" x14ac:dyDescent="0.3">
      <c r="A36" s="37">
        <v>5</v>
      </c>
      <c r="B36" s="37" t="s">
        <v>112</v>
      </c>
      <c r="C36" s="38">
        <v>1</v>
      </c>
      <c r="D36" s="38">
        <v>24</v>
      </c>
      <c r="E36" s="38" t="s">
        <v>108</v>
      </c>
      <c r="F36" s="39"/>
      <c r="G36" s="38"/>
      <c r="H36" s="39">
        <v>204</v>
      </c>
      <c r="I36" s="40">
        <f t="shared" si="4"/>
        <v>41</v>
      </c>
    </row>
    <row r="37" spans="1:45" x14ac:dyDescent="0.3">
      <c r="A37" s="59" t="s">
        <v>113</v>
      </c>
      <c r="B37" s="59"/>
      <c r="C37" s="41">
        <f>SUM(C32:C36)</f>
        <v>22</v>
      </c>
      <c r="D37" s="38"/>
      <c r="E37" s="41" t="s">
        <v>99</v>
      </c>
      <c r="F37" s="41">
        <f>SUM(F32:F36)</f>
        <v>461</v>
      </c>
      <c r="G37" s="41">
        <f>SUM(G32:G36)</f>
        <v>8076720</v>
      </c>
      <c r="H37" s="41">
        <f>SUM(H32:H36)</f>
        <v>2632776</v>
      </c>
      <c r="I37" s="42">
        <f>SUM(I32:I36)</f>
        <v>526555</v>
      </c>
    </row>
  </sheetData>
  <autoFilter ref="A2:AS27" xr:uid="{B8556F88-B019-4DFA-803C-2C08B5ADB368}">
    <filterColumn colId="4" showButton="0"/>
    <filterColumn colId="5" showButton="0"/>
    <filterColumn colId="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</autoFilter>
  <mergeCells count="33">
    <mergeCell ref="B2:B3"/>
    <mergeCell ref="C2:C3"/>
    <mergeCell ref="A2:A3"/>
    <mergeCell ref="D2:D3"/>
    <mergeCell ref="E2:G2"/>
    <mergeCell ref="R2:S2"/>
    <mergeCell ref="AH2:AI2"/>
    <mergeCell ref="AJ2:AK2"/>
    <mergeCell ref="M2:M3"/>
    <mergeCell ref="H2:I2"/>
    <mergeCell ref="J2:J3"/>
    <mergeCell ref="K2:K3"/>
    <mergeCell ref="L2:L3"/>
    <mergeCell ref="X2:Y2"/>
    <mergeCell ref="AF2:AG2"/>
    <mergeCell ref="AD2:AE2"/>
    <mergeCell ref="Z2:AA2"/>
    <mergeCell ref="AT2:AU2"/>
    <mergeCell ref="AT26:AU26"/>
    <mergeCell ref="A1:AU1"/>
    <mergeCell ref="A37:B37"/>
    <mergeCell ref="N2:N3"/>
    <mergeCell ref="AR2:AS2"/>
    <mergeCell ref="O2:O3"/>
    <mergeCell ref="T2:U2"/>
    <mergeCell ref="AR26:AS26"/>
    <mergeCell ref="P2:P3"/>
    <mergeCell ref="Q2:Q3"/>
    <mergeCell ref="V2:W2"/>
    <mergeCell ref="AP2:AQ2"/>
    <mergeCell ref="AN2:AO2"/>
    <mergeCell ref="AL2:AM2"/>
    <mergeCell ref="AB2:AC2"/>
  </mergeCells>
  <conditionalFormatting sqref="P4:Q25">
    <cfRule type="duplicateValues" dxfId="0" priority="5"/>
  </conditionalFormatting>
  <dataValidations count="1">
    <dataValidation type="list" allowBlank="1" showInputMessage="1" showErrorMessage="1" sqref="M26:M27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'C:\Users\Enmedia\Documents\ENMEDIA\PĘPOWO\[Kopia Analiza Gaz Pępowo.xlsx]obliczenia'!#REF!</xm:f>
          </x14:formula1>
          <xm:sqref>M4:M25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Aleksandra Alex</cp:lastModifiedBy>
  <dcterms:created xsi:type="dcterms:W3CDTF">2016-07-19T06:44:35Z</dcterms:created>
  <dcterms:modified xsi:type="dcterms:W3CDTF">2020-03-24T12:37:33Z</dcterms:modified>
</cp:coreProperties>
</file>