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E 2020\GAZ\GMINA PĘPOWO\"/>
    </mc:Choice>
  </mc:AlternateContent>
  <xr:revisionPtr revIDLastSave="0" documentId="13_ncr:1_{93D647E0-B5B6-4828-9546-0A3A175EA383}" xr6:coauthVersionLast="45" xr6:coauthVersionMax="45" xr10:uidLastSave="{00000000-0000-0000-0000-000000000000}"/>
  <bookViews>
    <workbookView xWindow="-108" yWindow="-108" windowWidth="23256" windowHeight="12576" xr2:uid="{458E05A5-CB4A-4C1A-877B-A60580034DE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E24" i="1"/>
  <c r="D24" i="1"/>
  <c r="G23" i="1"/>
  <c r="E23" i="1"/>
  <c r="G22" i="1"/>
  <c r="G24" i="1" l="1"/>
  <c r="I21" i="1"/>
  <c r="I24" i="1"/>
  <c r="J24" i="1" s="1"/>
  <c r="I23" i="1"/>
  <c r="J23" i="1" s="1"/>
  <c r="I22" i="1"/>
  <c r="J22" i="1" s="1"/>
  <c r="G12" i="1"/>
  <c r="C57" i="1"/>
  <c r="C56" i="1"/>
  <c r="C55" i="1"/>
  <c r="G15" i="1"/>
  <c r="I15" i="1" s="1"/>
  <c r="J15" i="1" s="1"/>
  <c r="E14" i="1"/>
  <c r="G14" i="1" s="1"/>
  <c r="G13" i="1"/>
  <c r="I13" i="1" s="1"/>
  <c r="J13" i="1" s="1"/>
  <c r="I25" i="1" l="1"/>
  <c r="J21" i="1"/>
  <c r="J25" i="1" s="1"/>
  <c r="I12" i="1"/>
  <c r="I14" i="1"/>
  <c r="J14" i="1" s="1"/>
  <c r="I16" i="1" l="1"/>
  <c r="J12" i="1"/>
  <c r="J16" i="1" s="1"/>
  <c r="E52" i="1" l="1"/>
  <c r="D52" i="1"/>
  <c r="G51" i="1"/>
  <c r="E51" i="1"/>
  <c r="G50" i="1"/>
  <c r="G49" i="1"/>
  <c r="E43" i="1"/>
  <c r="D43" i="1"/>
  <c r="E42" i="1"/>
  <c r="G42" i="1" s="1"/>
  <c r="G41" i="1"/>
  <c r="G40" i="1"/>
  <c r="D33" i="1"/>
  <c r="G33" i="1" s="1"/>
  <c r="E32" i="1"/>
  <c r="G32" i="1" s="1"/>
  <c r="G31" i="1"/>
  <c r="G30" i="1"/>
  <c r="G52" i="1" l="1"/>
  <c r="I52" i="1" s="1"/>
  <c r="J52" i="1" s="1"/>
  <c r="I49" i="1"/>
  <c r="J49" i="1" s="1"/>
  <c r="I50" i="1"/>
  <c r="J50" i="1" s="1"/>
  <c r="I51" i="1"/>
  <c r="J51" i="1" s="1"/>
  <c r="G43" i="1"/>
  <c r="I40" i="1"/>
  <c r="J40" i="1" s="1"/>
  <c r="I33" i="1"/>
  <c r="J33" i="1" s="1"/>
  <c r="I30" i="1"/>
  <c r="I32" i="1"/>
  <c r="J32" i="1" s="1"/>
  <c r="I31" i="1"/>
  <c r="J31" i="1" s="1"/>
  <c r="I41" i="1"/>
  <c r="J41" i="1" s="1"/>
  <c r="I42" i="1"/>
  <c r="J42" i="1" s="1"/>
  <c r="J53" i="1" l="1"/>
  <c r="I43" i="1"/>
  <c r="J43" i="1" s="1"/>
  <c r="J44" i="1" s="1"/>
  <c r="I53" i="1"/>
  <c r="I34" i="1"/>
  <c r="J30" i="1"/>
  <c r="J34" i="1" s="1"/>
  <c r="I44" i="1" l="1"/>
  <c r="J55" i="1"/>
  <c r="J56" i="1" s="1"/>
</calcChain>
</file>

<file path=xl/sharedStrings.xml><?xml version="1.0" encoding="utf-8"?>
<sst xmlns="http://schemas.openxmlformats.org/spreadsheetml/2006/main" count="104" uniqueCount="33">
  <si>
    <t>Załącznik nr 2a do SIWZ - kalkulator</t>
  </si>
  <si>
    <t>cena bez akcyzy netto</t>
  </si>
  <si>
    <t>Nazwa opłaty</t>
  </si>
  <si>
    <t>jednostki miary</t>
  </si>
  <si>
    <t>ilość ppg</t>
  </si>
  <si>
    <t xml:space="preserve">ilość j.m. </t>
  </si>
  <si>
    <t>cena jednostkowa</t>
  </si>
  <si>
    <t>wartość netto (kol 3 x kol. 4 x kol. 5)</t>
  </si>
  <si>
    <t>Stawka podatku Vat</t>
  </si>
  <si>
    <t>Kwota podatku Vat w zł</t>
  </si>
  <si>
    <t>Wartość brutto (kol. 6 + kol. 8)</t>
  </si>
  <si>
    <t>kWh</t>
  </si>
  <si>
    <t xml:space="preserve">Opłata - abonament za sprzedaż paliwa gazowego  </t>
  </si>
  <si>
    <t>licznik x m-c</t>
  </si>
  <si>
    <t>Opłata sieciowa zmienna</t>
  </si>
  <si>
    <t>kWh/h</t>
  </si>
  <si>
    <t>suma</t>
  </si>
  <si>
    <t>W-4 ZW</t>
  </si>
  <si>
    <t>Opłata - abonament za sprzedaż paliwa gazowego</t>
  </si>
  <si>
    <t xml:space="preserve">Opłata sieciowa stała </t>
  </si>
  <si>
    <t>suma gazu (kWh)</t>
  </si>
  <si>
    <t>moc zamówiona</t>
  </si>
  <si>
    <t>Wykonawca może skorzystać z przygotowanego przez Zamawiającego kalkulatora stanowiącego Załącznik nr 2a do SIWZ, przy czym wyliczenia z kalkulatora nie stanowią podstawy do jakichkolwiek roszczeń Wykonawcy w stosunku do Zamawiającego i sam kalkulator nie stanowi załącznika do oferty.</t>
  </si>
  <si>
    <t xml:space="preserve">Paliwo gazowe  </t>
  </si>
  <si>
    <t>W-5.1 ZW</t>
  </si>
  <si>
    <t xml:space="preserve">Paliwo gazowe </t>
  </si>
  <si>
    <t>W-3.6 ZW</t>
  </si>
  <si>
    <t>W-2.1 ZW</t>
  </si>
  <si>
    <t>suma BRUTTO na 24 m-ce</t>
  </si>
  <si>
    <t>suma NETTO na 24 m-ce</t>
  </si>
  <si>
    <t xml:space="preserve">„Kompleksowa dostawa gazu ziemnego wysokometanowego (grupa E) dla jednostek Gminy Pępowo w okresie 01.01.2021 do 31.12.2022 r.”
</t>
  </si>
  <si>
    <t>Opłata sieciowa stała (ilość jednostek = ilość godzin w trakcie trwania umowy x moc umowna)  2 x 365 x 24 x 461</t>
  </si>
  <si>
    <t>W - 1.1 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</si>
</sst>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6" fillId="0" borderId="0" xfId="1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4" fontId="3" fillId="0" borderId="1" xfId="2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67" fontId="5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165" fontId="5" fillId="0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9" fillId="0" borderId="0" xfId="1" applyFont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</cellXfs>
  <cellStyles count="3">
    <cellStyle name="Normalny" xfId="0" builtinId="0"/>
    <cellStyle name="Normalny 2" xfId="1" xr:uid="{E72548CE-CF75-4ACA-8A4E-78C8D2AF039E}"/>
    <cellStyle name="Walutowy 2" xfId="2" xr:uid="{387D286C-2AF6-4F52-A158-0FCF90DA09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295E-5DE0-4C81-91F9-9DBEEC8E892E}">
  <dimension ref="A1:L63"/>
  <sheetViews>
    <sheetView tabSelected="1" topLeftCell="A40" workbookViewId="0">
      <selection activeCell="M14" sqref="M14"/>
    </sheetView>
  </sheetViews>
  <sheetFormatPr defaultRowHeight="14.4" x14ac:dyDescent="0.3"/>
  <cols>
    <col min="2" max="2" width="37.21875" bestFit="1" customWidth="1"/>
    <col min="3" max="3" width="24.44140625" bestFit="1" customWidth="1"/>
    <col min="6" max="6" width="16.5546875" customWidth="1"/>
    <col min="9" max="9" width="12.44140625" customWidth="1"/>
    <col min="10" max="10" width="12.21875" style="16" customWidth="1"/>
  </cols>
  <sheetData>
    <row r="1" spans="1:12" x14ac:dyDescent="0.3">
      <c r="A1" s="2"/>
      <c r="B1" s="2"/>
      <c r="C1" s="2"/>
      <c r="D1" s="2"/>
      <c r="E1" s="2"/>
      <c r="F1" s="2"/>
      <c r="G1" s="1"/>
      <c r="H1" s="1"/>
      <c r="I1" s="1"/>
    </row>
    <row r="2" spans="1:12" x14ac:dyDescent="0.3">
      <c r="A2" s="2"/>
      <c r="B2" s="2"/>
      <c r="C2" s="2"/>
      <c r="D2" s="2"/>
      <c r="E2" s="63" t="s">
        <v>0</v>
      </c>
      <c r="F2" s="63"/>
      <c r="G2" s="63"/>
      <c r="H2" s="63"/>
      <c r="I2" s="63"/>
      <c r="J2" s="63"/>
    </row>
    <row r="3" spans="1:12" x14ac:dyDescent="0.3">
      <c r="A3" s="2"/>
      <c r="B3" s="2"/>
      <c r="C3" s="2"/>
      <c r="D3" s="2"/>
      <c r="E3" s="2"/>
      <c r="F3" s="2"/>
      <c r="G3" s="1"/>
      <c r="H3" s="1"/>
      <c r="I3" s="1"/>
    </row>
    <row r="4" spans="1:12" x14ac:dyDescent="0.3">
      <c r="A4" s="2"/>
      <c r="B4" s="2"/>
      <c r="C4" s="2"/>
      <c r="D4" s="2"/>
      <c r="E4" s="2"/>
      <c r="F4" s="2"/>
      <c r="G4" s="2"/>
      <c r="H4" s="2"/>
      <c r="I4" s="2"/>
      <c r="K4" s="16"/>
      <c r="L4" s="16"/>
    </row>
    <row r="5" spans="1:12" ht="47.25" customHeight="1" x14ac:dyDescent="0.3">
      <c r="A5" s="27"/>
      <c r="B5" s="64" t="s">
        <v>30</v>
      </c>
      <c r="C5" s="64"/>
      <c r="D5" s="64"/>
      <c r="E5" s="64"/>
      <c r="F5" s="64"/>
      <c r="G5" s="64"/>
      <c r="H5" s="64"/>
      <c r="I5" s="64"/>
      <c r="J5" s="64"/>
      <c r="K5" s="27"/>
      <c r="L5" s="27"/>
    </row>
    <row r="6" spans="1:12" ht="15" thickBot="1" x14ac:dyDescent="0.35"/>
    <row r="7" spans="1:12" x14ac:dyDescent="0.3">
      <c r="B7" s="17"/>
      <c r="C7" s="28"/>
      <c r="D7" s="17"/>
      <c r="E7" s="17"/>
      <c r="F7" s="29" t="s">
        <v>1</v>
      </c>
      <c r="G7" s="58"/>
      <c r="H7" s="3"/>
      <c r="I7" s="3"/>
      <c r="J7" s="17"/>
    </row>
    <row r="8" spans="1:12" ht="15" thickBot="1" x14ac:dyDescent="0.35">
      <c r="B8" s="16"/>
      <c r="C8" s="30"/>
      <c r="D8" s="18"/>
      <c r="E8" s="18"/>
      <c r="F8" s="31"/>
      <c r="G8" s="59"/>
      <c r="H8" s="4"/>
      <c r="I8" s="4"/>
      <c r="J8" s="18"/>
    </row>
    <row r="9" spans="1:12" x14ac:dyDescent="0.3">
      <c r="B9" s="32">
        <v>1</v>
      </c>
      <c r="C9" s="33"/>
      <c r="D9" s="18"/>
      <c r="E9" s="18"/>
      <c r="F9" s="18"/>
      <c r="G9" s="4"/>
      <c r="H9" s="5"/>
      <c r="I9" s="6" t="s">
        <v>24</v>
      </c>
      <c r="J9" s="19"/>
    </row>
    <row r="10" spans="1:12" ht="48" x14ac:dyDescent="0.3">
      <c r="B10" s="34" t="s">
        <v>2</v>
      </c>
      <c r="C10" s="34" t="s">
        <v>3</v>
      </c>
      <c r="D10" s="35" t="s">
        <v>4</v>
      </c>
      <c r="E10" s="36" t="s">
        <v>5</v>
      </c>
      <c r="F10" s="34" t="s">
        <v>6</v>
      </c>
      <c r="G10" s="7" t="s">
        <v>7</v>
      </c>
      <c r="H10" s="7" t="s">
        <v>8</v>
      </c>
      <c r="I10" s="7" t="s">
        <v>9</v>
      </c>
      <c r="J10" s="20" t="s">
        <v>10</v>
      </c>
    </row>
    <row r="11" spans="1:12" x14ac:dyDescent="0.3">
      <c r="B11" s="37">
        <v>1</v>
      </c>
      <c r="C11" s="38">
        <v>2</v>
      </c>
      <c r="D11" s="39">
        <v>3</v>
      </c>
      <c r="E11" s="40">
        <v>4</v>
      </c>
      <c r="F11" s="37">
        <v>5</v>
      </c>
      <c r="G11" s="8">
        <v>6</v>
      </c>
      <c r="H11" s="8">
        <v>7</v>
      </c>
      <c r="I11" s="8">
        <v>8</v>
      </c>
      <c r="J11" s="21">
        <v>9</v>
      </c>
    </row>
    <row r="12" spans="1:12" x14ac:dyDescent="0.3">
      <c r="B12" s="34" t="s">
        <v>23</v>
      </c>
      <c r="C12" s="41" t="s">
        <v>11</v>
      </c>
      <c r="D12" s="42">
        <v>1</v>
      </c>
      <c r="E12" s="43">
        <v>1361942</v>
      </c>
      <c r="F12" s="44"/>
      <c r="G12" s="14">
        <f>ROUND(E12*F12,2)</f>
        <v>0</v>
      </c>
      <c r="H12" s="14">
        <v>23</v>
      </c>
      <c r="I12" s="14">
        <f t="shared" ref="I12:I15" si="0">ROUND(G12*0.23,2)</f>
        <v>0</v>
      </c>
      <c r="J12" s="22">
        <f t="shared" ref="J12:J15" si="1">G12+I12</f>
        <v>0</v>
      </c>
    </row>
    <row r="13" spans="1:12" x14ac:dyDescent="0.3">
      <c r="B13" s="34" t="s">
        <v>12</v>
      </c>
      <c r="C13" s="41" t="s">
        <v>13</v>
      </c>
      <c r="D13" s="42">
        <v>2</v>
      </c>
      <c r="E13" s="45">
        <v>24</v>
      </c>
      <c r="F13" s="46"/>
      <c r="G13" s="14">
        <f>ROUND(D13*E13*F13,2)</f>
        <v>0</v>
      </c>
      <c r="H13" s="14">
        <v>23</v>
      </c>
      <c r="I13" s="14">
        <f t="shared" si="0"/>
        <v>0</v>
      </c>
      <c r="J13" s="22">
        <f t="shared" si="1"/>
        <v>0</v>
      </c>
    </row>
    <row r="14" spans="1:12" x14ac:dyDescent="0.3">
      <c r="B14" s="60" t="s">
        <v>14</v>
      </c>
      <c r="C14" s="41" t="s">
        <v>11</v>
      </c>
      <c r="D14" s="42">
        <v>1</v>
      </c>
      <c r="E14" s="43">
        <f>E12</f>
        <v>1361942</v>
      </c>
      <c r="F14" s="47">
        <v>1.8489999999999999E-2</v>
      </c>
      <c r="G14" s="14">
        <f>ROUND(E14*F14,2)</f>
        <v>25182.31</v>
      </c>
      <c r="H14" s="14">
        <v>23</v>
      </c>
      <c r="I14" s="14">
        <f t="shared" si="0"/>
        <v>5791.93</v>
      </c>
      <c r="J14" s="22">
        <f t="shared" si="1"/>
        <v>30974.240000000002</v>
      </c>
    </row>
    <row r="15" spans="1:12" ht="36" x14ac:dyDescent="0.3">
      <c r="B15" s="49" t="s">
        <v>31</v>
      </c>
      <c r="C15" s="41" t="s">
        <v>15</v>
      </c>
      <c r="D15" s="42">
        <v>1</v>
      </c>
      <c r="E15" s="43">
        <v>8076720</v>
      </c>
      <c r="F15" s="48">
        <v>4.5199999999999997E-3</v>
      </c>
      <c r="G15" s="14">
        <f t="shared" ref="G15" si="2">ROUND(E15*F15,2)</f>
        <v>36506.769999999997</v>
      </c>
      <c r="H15" s="14">
        <v>23</v>
      </c>
      <c r="I15" s="14">
        <f t="shared" si="0"/>
        <v>8396.56</v>
      </c>
      <c r="J15" s="22">
        <f t="shared" si="1"/>
        <v>44903.329999999994</v>
      </c>
    </row>
    <row r="16" spans="1:12" x14ac:dyDescent="0.3">
      <c r="B16" s="61"/>
      <c r="C16" s="18"/>
      <c r="D16" s="18"/>
      <c r="E16" s="18"/>
      <c r="F16" s="18"/>
      <c r="G16" s="5"/>
      <c r="H16" s="9" t="s">
        <v>16</v>
      </c>
      <c r="I16" s="10">
        <f>SUM(I12:I15)</f>
        <v>14188.49</v>
      </c>
      <c r="J16" s="23">
        <f>SUM(J12:J15)</f>
        <v>75877.569999999992</v>
      </c>
    </row>
    <row r="17" spans="2:10" x14ac:dyDescent="0.3">
      <c r="B17" s="62"/>
      <c r="C17" s="33"/>
      <c r="D17" s="18"/>
      <c r="E17" s="18"/>
      <c r="F17" s="18"/>
      <c r="G17" s="4"/>
      <c r="H17" s="5"/>
      <c r="I17" s="6"/>
      <c r="J17" s="19"/>
    </row>
    <row r="18" spans="2:10" x14ac:dyDescent="0.3">
      <c r="B18" s="62">
        <v>2</v>
      </c>
      <c r="C18" s="33"/>
      <c r="D18" s="18"/>
      <c r="E18" s="18"/>
      <c r="F18" s="18"/>
      <c r="G18" s="4"/>
      <c r="H18" s="5"/>
      <c r="I18" s="6" t="s">
        <v>17</v>
      </c>
      <c r="J18" s="19"/>
    </row>
    <row r="19" spans="2:10" ht="48" x14ac:dyDescent="0.3">
      <c r="B19" s="34" t="s">
        <v>2</v>
      </c>
      <c r="C19" s="34" t="s">
        <v>3</v>
      </c>
      <c r="D19" s="35" t="s">
        <v>4</v>
      </c>
      <c r="E19" s="36" t="s">
        <v>5</v>
      </c>
      <c r="F19" s="34" t="s">
        <v>6</v>
      </c>
      <c r="G19" s="7" t="s">
        <v>7</v>
      </c>
      <c r="H19" s="7" t="s">
        <v>8</v>
      </c>
      <c r="I19" s="7" t="s">
        <v>9</v>
      </c>
      <c r="J19" s="20" t="s">
        <v>10</v>
      </c>
    </row>
    <row r="20" spans="2:10" x14ac:dyDescent="0.3">
      <c r="B20" s="37">
        <v>1</v>
      </c>
      <c r="C20" s="38">
        <v>2</v>
      </c>
      <c r="D20" s="39">
        <v>3</v>
      </c>
      <c r="E20" s="40">
        <v>4</v>
      </c>
      <c r="F20" s="37">
        <v>5</v>
      </c>
      <c r="G20" s="8">
        <v>6</v>
      </c>
      <c r="H20" s="8">
        <v>7</v>
      </c>
      <c r="I20" s="8">
        <v>8</v>
      </c>
      <c r="J20" s="21">
        <v>9</v>
      </c>
    </row>
    <row r="21" spans="2:10" x14ac:dyDescent="0.3">
      <c r="B21" s="34" t="s">
        <v>25</v>
      </c>
      <c r="C21" s="41" t="s">
        <v>11</v>
      </c>
      <c r="D21" s="41">
        <v>1</v>
      </c>
      <c r="E21" s="50">
        <v>501270</v>
      </c>
      <c r="F21" s="44"/>
      <c r="G21" s="14">
        <f>ROUND(E21*F21,2)</f>
        <v>0</v>
      </c>
      <c r="H21" s="14">
        <v>23</v>
      </c>
      <c r="I21" s="14">
        <f t="shared" ref="I21:I24" si="3">ROUND(G21*0.23,2)</f>
        <v>0</v>
      </c>
      <c r="J21" s="22">
        <f t="shared" ref="J21:J24" si="4">G21+I21</f>
        <v>0</v>
      </c>
    </row>
    <row r="22" spans="2:10" x14ac:dyDescent="0.3">
      <c r="B22" s="34" t="s">
        <v>18</v>
      </c>
      <c r="C22" s="41" t="s">
        <v>13</v>
      </c>
      <c r="D22" s="41">
        <v>2</v>
      </c>
      <c r="E22" s="22">
        <v>24</v>
      </c>
      <c r="F22" s="46"/>
      <c r="G22" s="14">
        <f>ROUND(D22*E22*F22,2)</f>
        <v>0</v>
      </c>
      <c r="H22" s="14">
        <v>23</v>
      </c>
      <c r="I22" s="14">
        <f t="shared" si="3"/>
        <v>0</v>
      </c>
      <c r="J22" s="22">
        <f t="shared" si="4"/>
        <v>0</v>
      </c>
    </row>
    <row r="23" spans="2:10" x14ac:dyDescent="0.3">
      <c r="B23" s="34" t="s">
        <v>14</v>
      </c>
      <c r="C23" s="41" t="s">
        <v>11</v>
      </c>
      <c r="D23" s="41">
        <v>1</v>
      </c>
      <c r="E23" s="50">
        <f>E21</f>
        <v>501270</v>
      </c>
      <c r="F23" s="47">
        <v>3.0429999999999999E-2</v>
      </c>
      <c r="G23" s="14">
        <f>ROUND(E23*F23,2)</f>
        <v>15253.65</v>
      </c>
      <c r="H23" s="14">
        <v>23</v>
      </c>
      <c r="I23" s="14">
        <f t="shared" si="3"/>
        <v>3508.34</v>
      </c>
      <c r="J23" s="22">
        <f t="shared" si="4"/>
        <v>18761.989999999998</v>
      </c>
    </row>
    <row r="24" spans="2:10" ht="45" customHeight="1" x14ac:dyDescent="0.3">
      <c r="B24" s="51" t="s">
        <v>19</v>
      </c>
      <c r="C24" s="41" t="s">
        <v>13</v>
      </c>
      <c r="D24" s="41">
        <f>D22</f>
        <v>2</v>
      </c>
      <c r="E24" s="22">
        <f>E22</f>
        <v>24</v>
      </c>
      <c r="F24" s="47">
        <v>158.33000000000001</v>
      </c>
      <c r="G24" s="14">
        <f>ROUND(D24*E24*F24,2)</f>
        <v>7599.84</v>
      </c>
      <c r="H24" s="14">
        <v>23</v>
      </c>
      <c r="I24" s="14">
        <f t="shared" si="3"/>
        <v>1747.96</v>
      </c>
      <c r="J24" s="22">
        <f t="shared" si="4"/>
        <v>9347.7999999999993</v>
      </c>
    </row>
    <row r="25" spans="2:10" x14ac:dyDescent="0.3">
      <c r="B25" s="18"/>
      <c r="C25" s="18"/>
      <c r="D25" s="18"/>
      <c r="E25" s="18"/>
      <c r="F25" s="18"/>
      <c r="G25" s="5"/>
      <c r="H25" s="9" t="s">
        <v>16</v>
      </c>
      <c r="I25" s="10">
        <f>SUM(I21:I24)</f>
        <v>5256.3</v>
      </c>
      <c r="J25" s="23">
        <f>SUM(J21:J24)</f>
        <v>28109.789999999997</v>
      </c>
    </row>
    <row r="26" spans="2:10" x14ac:dyDescent="0.3">
      <c r="B26" s="18"/>
      <c r="C26" s="18"/>
      <c r="D26" s="18"/>
      <c r="E26" s="18"/>
      <c r="F26" s="18"/>
      <c r="G26" s="5"/>
      <c r="H26" s="5"/>
      <c r="I26" s="5"/>
      <c r="J26" s="24"/>
    </row>
    <row r="27" spans="2:10" x14ac:dyDescent="0.3">
      <c r="B27" s="18">
        <v>3</v>
      </c>
      <c r="C27" s="18"/>
      <c r="D27" s="18"/>
      <c r="E27" s="18"/>
      <c r="F27" s="18"/>
      <c r="G27" s="5"/>
      <c r="H27" s="5"/>
      <c r="I27" s="6" t="s">
        <v>26</v>
      </c>
      <c r="J27" s="24"/>
    </row>
    <row r="28" spans="2:10" ht="48" x14ac:dyDescent="0.3">
      <c r="B28" s="34" t="s">
        <v>2</v>
      </c>
      <c r="C28" s="34" t="s">
        <v>3</v>
      </c>
      <c r="D28" s="35" t="s">
        <v>4</v>
      </c>
      <c r="E28" s="36" t="s">
        <v>5</v>
      </c>
      <c r="F28" s="34" t="s">
        <v>6</v>
      </c>
      <c r="G28" s="7" t="s">
        <v>7</v>
      </c>
      <c r="H28" s="7" t="s">
        <v>8</v>
      </c>
      <c r="I28" s="7" t="s">
        <v>9</v>
      </c>
      <c r="J28" s="20" t="s">
        <v>10</v>
      </c>
    </row>
    <row r="29" spans="2:10" x14ac:dyDescent="0.3">
      <c r="B29" s="37">
        <v>1</v>
      </c>
      <c r="C29" s="38">
        <v>2</v>
      </c>
      <c r="D29" s="39">
        <v>3</v>
      </c>
      <c r="E29" s="40">
        <v>4</v>
      </c>
      <c r="F29" s="37">
        <v>5</v>
      </c>
      <c r="G29" s="8">
        <v>6</v>
      </c>
      <c r="H29" s="8">
        <v>7</v>
      </c>
      <c r="I29" s="8">
        <v>8</v>
      </c>
      <c r="J29" s="21">
        <v>9</v>
      </c>
    </row>
    <row r="30" spans="2:10" x14ac:dyDescent="0.3">
      <c r="B30" s="34" t="s">
        <v>25</v>
      </c>
      <c r="C30" s="41" t="s">
        <v>11</v>
      </c>
      <c r="D30" s="41">
        <v>1</v>
      </c>
      <c r="E30" s="50">
        <v>737428</v>
      </c>
      <c r="F30" s="44"/>
      <c r="G30" s="14">
        <f>ROUND(E30*F30,2)</f>
        <v>0</v>
      </c>
      <c r="H30" s="14">
        <v>23</v>
      </c>
      <c r="I30" s="14">
        <f t="shared" ref="I30:I33" si="5">ROUND(G30*0.23,2)</f>
        <v>0</v>
      </c>
      <c r="J30" s="22">
        <f t="shared" ref="J30:J33" si="6">G30+I30</f>
        <v>0</v>
      </c>
    </row>
    <row r="31" spans="2:10" x14ac:dyDescent="0.3">
      <c r="B31" s="34" t="s">
        <v>18</v>
      </c>
      <c r="C31" s="41" t="s">
        <v>13</v>
      </c>
      <c r="D31" s="41">
        <v>15</v>
      </c>
      <c r="E31" s="22">
        <v>24</v>
      </c>
      <c r="F31" s="46"/>
      <c r="G31" s="14">
        <f>ROUND(D31*E31*F31,2)</f>
        <v>0</v>
      </c>
      <c r="H31" s="14">
        <v>23</v>
      </c>
      <c r="I31" s="14">
        <f t="shared" si="5"/>
        <v>0</v>
      </c>
      <c r="J31" s="22">
        <f t="shared" si="6"/>
        <v>0</v>
      </c>
    </row>
    <row r="32" spans="2:10" x14ac:dyDescent="0.3">
      <c r="B32" s="34" t="s">
        <v>14</v>
      </c>
      <c r="C32" s="41" t="s">
        <v>11</v>
      </c>
      <c r="D32" s="41">
        <v>1</v>
      </c>
      <c r="E32" s="50">
        <f>E30</f>
        <v>737428</v>
      </c>
      <c r="F32" s="47">
        <v>3.1859999999999999E-2</v>
      </c>
      <c r="G32" s="14">
        <f>ROUND(E32*F32,2)</f>
        <v>23494.46</v>
      </c>
      <c r="H32" s="14">
        <v>23</v>
      </c>
      <c r="I32" s="14">
        <f t="shared" si="5"/>
        <v>5403.73</v>
      </c>
      <c r="J32" s="22">
        <f t="shared" si="6"/>
        <v>28898.19</v>
      </c>
    </row>
    <row r="33" spans="2:10" x14ac:dyDescent="0.3">
      <c r="B33" s="51" t="s">
        <v>19</v>
      </c>
      <c r="C33" s="41" t="s">
        <v>13</v>
      </c>
      <c r="D33" s="41">
        <f>D31</f>
        <v>15</v>
      </c>
      <c r="E33" s="22">
        <v>24</v>
      </c>
      <c r="F33" s="47">
        <v>28.6</v>
      </c>
      <c r="G33" s="14">
        <f>ROUND(D33*E33*F33,2)</f>
        <v>10296</v>
      </c>
      <c r="H33" s="14">
        <v>23</v>
      </c>
      <c r="I33" s="14">
        <f t="shared" si="5"/>
        <v>2368.08</v>
      </c>
      <c r="J33" s="22">
        <f t="shared" si="6"/>
        <v>12664.08</v>
      </c>
    </row>
    <row r="34" spans="2:10" x14ac:dyDescent="0.3">
      <c r="B34" s="18"/>
      <c r="C34" s="18"/>
      <c r="D34" s="18"/>
      <c r="E34" s="18"/>
      <c r="F34" s="18"/>
      <c r="G34" s="5"/>
      <c r="H34" s="9" t="s">
        <v>16</v>
      </c>
      <c r="I34" s="10">
        <f>SUM(I30:I33)</f>
        <v>7771.8099999999995</v>
      </c>
      <c r="J34" s="23">
        <f>SUM(J30:J33)</f>
        <v>41562.269999999997</v>
      </c>
    </row>
    <row r="35" spans="2:10" x14ac:dyDescent="0.3">
      <c r="B35" s="18"/>
      <c r="C35" s="18"/>
      <c r="D35" s="18"/>
      <c r="E35" s="18"/>
      <c r="F35" s="18"/>
      <c r="G35" s="5"/>
      <c r="H35" s="5"/>
      <c r="I35" s="5"/>
      <c r="J35" s="24"/>
    </row>
    <row r="36" spans="2:10" x14ac:dyDescent="0.3">
      <c r="B36" s="18"/>
      <c r="C36" s="18"/>
      <c r="D36" s="18"/>
      <c r="E36" s="18"/>
      <c r="F36" s="18"/>
      <c r="G36" s="5"/>
      <c r="H36" s="5"/>
      <c r="I36" s="5"/>
      <c r="J36" s="24"/>
    </row>
    <row r="37" spans="2:10" x14ac:dyDescent="0.3">
      <c r="B37" s="18">
        <v>4</v>
      </c>
      <c r="C37" s="18"/>
      <c r="D37" s="18"/>
      <c r="E37" s="18"/>
      <c r="F37" s="18"/>
      <c r="G37" s="5"/>
      <c r="H37" s="5"/>
      <c r="I37" s="6" t="s">
        <v>27</v>
      </c>
      <c r="J37" s="24"/>
    </row>
    <row r="38" spans="2:10" ht="48" x14ac:dyDescent="0.3">
      <c r="B38" s="34" t="s">
        <v>2</v>
      </c>
      <c r="C38" s="34" t="s">
        <v>3</v>
      </c>
      <c r="D38" s="35" t="s">
        <v>4</v>
      </c>
      <c r="E38" s="36" t="s">
        <v>5</v>
      </c>
      <c r="F38" s="34" t="s">
        <v>6</v>
      </c>
      <c r="G38" s="7" t="s">
        <v>7</v>
      </c>
      <c r="H38" s="7" t="s">
        <v>8</v>
      </c>
      <c r="I38" s="7" t="s">
        <v>9</v>
      </c>
      <c r="J38" s="20" t="s">
        <v>10</v>
      </c>
    </row>
    <row r="39" spans="2:10" x14ac:dyDescent="0.3">
      <c r="B39" s="37">
        <v>1</v>
      </c>
      <c r="C39" s="38">
        <v>2</v>
      </c>
      <c r="D39" s="39">
        <v>3</v>
      </c>
      <c r="E39" s="40">
        <v>4</v>
      </c>
      <c r="F39" s="37">
        <v>5</v>
      </c>
      <c r="G39" s="8">
        <v>6</v>
      </c>
      <c r="H39" s="8">
        <v>7</v>
      </c>
      <c r="I39" s="8">
        <v>8</v>
      </c>
      <c r="J39" s="21">
        <v>9</v>
      </c>
    </row>
    <row r="40" spans="2:10" x14ac:dyDescent="0.3">
      <c r="B40" s="34" t="s">
        <v>25</v>
      </c>
      <c r="C40" s="41" t="s">
        <v>11</v>
      </c>
      <c r="D40" s="41">
        <v>1</v>
      </c>
      <c r="E40" s="50">
        <v>31932</v>
      </c>
      <c r="F40" s="44"/>
      <c r="G40" s="14">
        <f>ROUND(E40*F40,2)</f>
        <v>0</v>
      </c>
      <c r="H40" s="14">
        <v>23</v>
      </c>
      <c r="I40" s="14">
        <f t="shared" ref="I40:I43" si="7">ROUND(G40*0.23,2)</f>
        <v>0</v>
      </c>
      <c r="J40" s="22">
        <f t="shared" ref="J40:J43" si="8">G40+I40</f>
        <v>0</v>
      </c>
    </row>
    <row r="41" spans="2:10" x14ac:dyDescent="0.3">
      <c r="B41" s="34" t="s">
        <v>18</v>
      </c>
      <c r="C41" s="41" t="s">
        <v>13</v>
      </c>
      <c r="D41" s="41">
        <v>2</v>
      </c>
      <c r="E41" s="22">
        <v>24</v>
      </c>
      <c r="F41" s="46"/>
      <c r="G41" s="14">
        <f>ROUND(D41*E41*F41,2)</f>
        <v>0</v>
      </c>
      <c r="H41" s="14">
        <v>23</v>
      </c>
      <c r="I41" s="14">
        <f t="shared" si="7"/>
        <v>0</v>
      </c>
      <c r="J41" s="22">
        <f t="shared" si="8"/>
        <v>0</v>
      </c>
    </row>
    <row r="42" spans="2:10" x14ac:dyDescent="0.3">
      <c r="B42" s="34" t="s">
        <v>14</v>
      </c>
      <c r="C42" s="41" t="s">
        <v>11</v>
      </c>
      <c r="D42" s="41">
        <v>1</v>
      </c>
      <c r="E42" s="50">
        <f>E40</f>
        <v>31932</v>
      </c>
      <c r="F42" s="47">
        <v>3.2890000000000003E-2</v>
      </c>
      <c r="G42" s="14">
        <f t="shared" ref="G42" si="9">ROUND(E42*F42,2)</f>
        <v>1050.24</v>
      </c>
      <c r="H42" s="14">
        <v>23</v>
      </c>
      <c r="I42" s="14">
        <f t="shared" si="7"/>
        <v>241.56</v>
      </c>
      <c r="J42" s="22">
        <f t="shared" si="8"/>
        <v>1291.8</v>
      </c>
    </row>
    <row r="43" spans="2:10" x14ac:dyDescent="0.3">
      <c r="B43" s="34" t="s">
        <v>19</v>
      </c>
      <c r="C43" s="41" t="s">
        <v>13</v>
      </c>
      <c r="D43" s="41">
        <f>D41</f>
        <v>2</v>
      </c>
      <c r="E43" s="22">
        <f>E41</f>
        <v>24</v>
      </c>
      <c r="F43" s="47">
        <v>8.7100000000000009</v>
      </c>
      <c r="G43" s="14">
        <f>ROUND(D43*E43*F43,2)</f>
        <v>418.08</v>
      </c>
      <c r="H43" s="14">
        <v>23</v>
      </c>
      <c r="I43" s="14">
        <f t="shared" si="7"/>
        <v>96.16</v>
      </c>
      <c r="J43" s="22">
        <f t="shared" si="8"/>
        <v>514.24</v>
      </c>
    </row>
    <row r="44" spans="2:10" x14ac:dyDescent="0.3">
      <c r="B44" s="18"/>
      <c r="C44" s="18"/>
      <c r="D44" s="18"/>
      <c r="E44" s="18"/>
      <c r="F44" s="18"/>
      <c r="G44" s="5"/>
      <c r="H44" s="10" t="s">
        <v>16</v>
      </c>
      <c r="I44" s="10">
        <f>SUM(I40:I43)</f>
        <v>337.72</v>
      </c>
      <c r="J44" s="23">
        <f>SUM(J40:J43)</f>
        <v>1806.04</v>
      </c>
    </row>
    <row r="45" spans="2:10" x14ac:dyDescent="0.3">
      <c r="B45" s="18"/>
      <c r="C45" s="18"/>
      <c r="D45" s="18"/>
      <c r="E45" s="18"/>
      <c r="F45" s="18"/>
      <c r="G45" s="5"/>
      <c r="H45" s="5"/>
      <c r="I45" s="5"/>
      <c r="J45" s="24"/>
    </row>
    <row r="46" spans="2:10" x14ac:dyDescent="0.3">
      <c r="B46" s="18">
        <v>5</v>
      </c>
      <c r="C46" s="18"/>
      <c r="D46" s="18"/>
      <c r="E46" s="18"/>
      <c r="F46" s="18"/>
      <c r="G46" s="5"/>
      <c r="H46" s="5"/>
      <c r="I46" s="6" t="s">
        <v>32</v>
      </c>
      <c r="J46" s="24"/>
    </row>
    <row r="47" spans="2:10" ht="48" x14ac:dyDescent="0.3">
      <c r="B47" s="34" t="s">
        <v>2</v>
      </c>
      <c r="C47" s="34" t="s">
        <v>3</v>
      </c>
      <c r="D47" s="35" t="s">
        <v>4</v>
      </c>
      <c r="E47" s="36" t="s">
        <v>5</v>
      </c>
      <c r="F47" s="34" t="s">
        <v>6</v>
      </c>
      <c r="G47" s="7" t="s">
        <v>7</v>
      </c>
      <c r="H47" s="7" t="s">
        <v>8</v>
      </c>
      <c r="I47" s="7" t="s">
        <v>9</v>
      </c>
      <c r="J47" s="20" t="s">
        <v>10</v>
      </c>
    </row>
    <row r="48" spans="2:10" x14ac:dyDescent="0.3">
      <c r="B48" s="37">
        <v>1</v>
      </c>
      <c r="C48" s="38">
        <v>2</v>
      </c>
      <c r="D48" s="39">
        <v>3</v>
      </c>
      <c r="E48" s="40">
        <v>4</v>
      </c>
      <c r="F48" s="37">
        <v>5</v>
      </c>
      <c r="G48" s="8">
        <v>6</v>
      </c>
      <c r="H48" s="8">
        <v>7</v>
      </c>
      <c r="I48" s="8">
        <v>8</v>
      </c>
      <c r="J48" s="21">
        <v>9</v>
      </c>
    </row>
    <row r="49" spans="2:10" x14ac:dyDescent="0.3">
      <c r="B49" s="34" t="s">
        <v>25</v>
      </c>
      <c r="C49" s="41" t="s">
        <v>11</v>
      </c>
      <c r="D49" s="41">
        <v>1</v>
      </c>
      <c r="E49" s="50">
        <v>204</v>
      </c>
      <c r="F49" s="44"/>
      <c r="G49" s="14">
        <f>ROUND(E49*F49,2)</f>
        <v>0</v>
      </c>
      <c r="H49" s="14">
        <v>23</v>
      </c>
      <c r="I49" s="14">
        <f t="shared" ref="I49:I52" si="10">ROUND(G49*0.23,2)</f>
        <v>0</v>
      </c>
      <c r="J49" s="22">
        <f t="shared" ref="J49:J52" si="11">G49+I49</f>
        <v>0</v>
      </c>
    </row>
    <row r="50" spans="2:10" x14ac:dyDescent="0.3">
      <c r="B50" s="34" t="s">
        <v>18</v>
      </c>
      <c r="C50" s="41" t="s">
        <v>13</v>
      </c>
      <c r="D50" s="41">
        <v>1</v>
      </c>
      <c r="E50" s="22">
        <v>24</v>
      </c>
      <c r="F50" s="46"/>
      <c r="G50" s="14">
        <f>ROUND(D50*E50*F50,2)</f>
        <v>0</v>
      </c>
      <c r="H50" s="14">
        <v>23</v>
      </c>
      <c r="I50" s="14">
        <f t="shared" si="10"/>
        <v>0</v>
      </c>
      <c r="J50" s="22">
        <f t="shared" si="11"/>
        <v>0</v>
      </c>
    </row>
    <row r="51" spans="2:10" x14ac:dyDescent="0.3">
      <c r="B51" s="34" t="s">
        <v>14</v>
      </c>
      <c r="C51" s="41" t="s">
        <v>11</v>
      </c>
      <c r="D51" s="41">
        <v>1</v>
      </c>
      <c r="E51" s="50">
        <f>E49</f>
        <v>204</v>
      </c>
      <c r="F51" s="47">
        <v>4.3610000000000003E-2</v>
      </c>
      <c r="G51" s="14">
        <f t="shared" ref="G51" si="12">ROUND(E51*F51,2)</f>
        <v>8.9</v>
      </c>
      <c r="H51" s="14">
        <v>23</v>
      </c>
      <c r="I51" s="14">
        <f t="shared" si="10"/>
        <v>2.0499999999999998</v>
      </c>
      <c r="J51" s="22">
        <f t="shared" si="11"/>
        <v>10.95</v>
      </c>
    </row>
    <row r="52" spans="2:10" x14ac:dyDescent="0.3">
      <c r="B52" s="34" t="s">
        <v>19</v>
      </c>
      <c r="C52" s="41" t="s">
        <v>13</v>
      </c>
      <c r="D52" s="41">
        <f>D50</f>
        <v>1</v>
      </c>
      <c r="E52" s="22">
        <f>E50</f>
        <v>24</v>
      </c>
      <c r="F52" s="47">
        <v>3.77</v>
      </c>
      <c r="G52" s="14">
        <f>ROUND(D52*E52*F52,2)</f>
        <v>90.48</v>
      </c>
      <c r="H52" s="14">
        <v>23</v>
      </c>
      <c r="I52" s="14">
        <f t="shared" si="10"/>
        <v>20.81</v>
      </c>
      <c r="J52" s="22">
        <f t="shared" si="11"/>
        <v>111.29</v>
      </c>
    </row>
    <row r="53" spans="2:10" x14ac:dyDescent="0.3">
      <c r="B53" s="18"/>
      <c r="C53" s="18"/>
      <c r="D53" s="18"/>
      <c r="E53" s="18"/>
      <c r="F53" s="18"/>
      <c r="G53" s="5"/>
      <c r="H53" s="10" t="s">
        <v>16</v>
      </c>
      <c r="I53" s="10">
        <f>SUM(I49:I52)</f>
        <v>22.86</v>
      </c>
      <c r="J53" s="23">
        <f>SUM(J49:J52)</f>
        <v>122.24000000000001</v>
      </c>
    </row>
    <row r="54" spans="2:10" x14ac:dyDescent="0.3">
      <c r="B54" s="18"/>
      <c r="C54" s="18"/>
      <c r="D54" s="18"/>
      <c r="E54" s="18"/>
      <c r="F54" s="18"/>
      <c r="G54" s="5"/>
      <c r="H54" s="5"/>
      <c r="I54" s="5"/>
      <c r="J54" s="24"/>
    </row>
    <row r="55" spans="2:10" x14ac:dyDescent="0.3">
      <c r="B55" s="52" t="s">
        <v>20</v>
      </c>
      <c r="C55" s="53">
        <f>E12+E21+E30+E40+E49</f>
        <v>2632776</v>
      </c>
      <c r="D55" s="53"/>
      <c r="E55" s="54"/>
      <c r="F55" s="55"/>
      <c r="G55" s="12"/>
      <c r="H55" s="11" t="s">
        <v>28</v>
      </c>
      <c r="I55" s="11"/>
      <c r="J55" s="25">
        <f>J16+J25+J34+J44+J53</f>
        <v>147477.90999999997</v>
      </c>
    </row>
    <row r="56" spans="2:10" x14ac:dyDescent="0.3">
      <c r="B56" s="56" t="s">
        <v>21</v>
      </c>
      <c r="C56" s="53">
        <f>E15+E24</f>
        <v>8076744</v>
      </c>
      <c r="D56" s="55"/>
      <c r="E56" s="55"/>
      <c r="F56" s="55"/>
      <c r="G56" s="12"/>
      <c r="H56" s="11" t="s">
        <v>29</v>
      </c>
      <c r="I56" s="13"/>
      <c r="J56" s="26">
        <f>J55/1.23</f>
        <v>119900.73983739836</v>
      </c>
    </row>
    <row r="57" spans="2:10" x14ac:dyDescent="0.3">
      <c r="B57" s="15" t="s">
        <v>4</v>
      </c>
      <c r="C57" s="57">
        <f>D13+D22+D31+D41+D50</f>
        <v>22</v>
      </c>
      <c r="D57" s="16"/>
      <c r="E57" s="16"/>
      <c r="F57" s="16"/>
    </row>
    <row r="58" spans="2:10" x14ac:dyDescent="0.3">
      <c r="B58" s="16"/>
      <c r="C58" s="16"/>
      <c r="D58" s="16"/>
      <c r="E58" s="16"/>
      <c r="F58" s="16"/>
    </row>
    <row r="59" spans="2:10" x14ac:dyDescent="0.3">
      <c r="B59" s="16"/>
      <c r="C59" s="16"/>
      <c r="D59" s="16"/>
      <c r="E59" s="16"/>
      <c r="F59" s="16"/>
    </row>
    <row r="60" spans="2:10" ht="14.55" customHeight="1" x14ac:dyDescent="0.3">
      <c r="B60" s="65" t="s">
        <v>22</v>
      </c>
      <c r="C60" s="65"/>
      <c r="D60" s="65"/>
      <c r="E60" s="65"/>
      <c r="F60" s="65"/>
      <c r="G60" s="65"/>
      <c r="H60" s="65"/>
      <c r="I60" s="65"/>
      <c r="J60" s="65"/>
    </row>
    <row r="61" spans="2:10" ht="14.55" customHeight="1" x14ac:dyDescent="0.3">
      <c r="B61" s="65"/>
      <c r="C61" s="65"/>
      <c r="D61" s="65"/>
      <c r="E61" s="65"/>
      <c r="F61" s="65"/>
      <c r="G61" s="65"/>
      <c r="H61" s="65"/>
      <c r="I61" s="65"/>
      <c r="J61" s="65"/>
    </row>
    <row r="62" spans="2:10" ht="14.55" customHeight="1" x14ac:dyDescent="0.3">
      <c r="B62" s="65"/>
      <c r="C62" s="65"/>
      <c r="D62" s="65"/>
      <c r="E62" s="65"/>
      <c r="F62" s="65"/>
      <c r="G62" s="65"/>
      <c r="H62" s="65"/>
      <c r="I62" s="65"/>
      <c r="J62" s="65"/>
    </row>
    <row r="63" spans="2:10" ht="14.55" customHeight="1" x14ac:dyDescent="0.3">
      <c r="B63" s="65"/>
      <c r="C63" s="65"/>
      <c r="D63" s="65"/>
      <c r="E63" s="65"/>
      <c r="F63" s="65"/>
      <c r="G63" s="65"/>
      <c r="H63" s="65"/>
      <c r="I63" s="65"/>
      <c r="J63" s="65"/>
    </row>
  </sheetData>
  <mergeCells count="3">
    <mergeCell ref="E2:J2"/>
    <mergeCell ref="B5:J5"/>
    <mergeCell ref="B60:J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dcterms:created xsi:type="dcterms:W3CDTF">2019-03-14T12:25:38Z</dcterms:created>
  <dcterms:modified xsi:type="dcterms:W3CDTF">2020-03-27T07:39:39Z</dcterms:modified>
</cp:coreProperties>
</file>